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JNAS\District Depts\Finance\Budget\Department Documents\BUDGET\FY 2019\AMENDMENTS\"/>
    </mc:Choice>
  </mc:AlternateContent>
  <bookViews>
    <workbookView xWindow="0" yWindow="0" windowWidth="28800" windowHeight="12615"/>
  </bookViews>
  <sheets>
    <sheet name="REVENUE" sheetId="78" r:id="rId1"/>
    <sheet name="APPROPRIATIONS" sheetId="1" r:id="rId2"/>
    <sheet name="Rev-Detail" sheetId="79" r:id="rId3"/>
    <sheet name="INCREASE(DECREASE)" sheetId="74" r:id="rId4"/>
    <sheet name="MOVEMENT" sheetId="69" r:id="rId5"/>
    <sheet name="GL5022" sheetId="100" r:id="rId6"/>
  </sheets>
  <definedNames>
    <definedName name="_xlnm._FilterDatabase" localSheetId="5" hidden="1">'GL5022'!$A$5:$R$54</definedName>
    <definedName name="_xlnm._FilterDatabase" localSheetId="3" hidden="1">'INCREASE(DECREASE)'!$A$1:$X$8</definedName>
    <definedName name="_xlnm._FilterDatabase" localSheetId="4" hidden="1">MOVEMENT!$A$1:$Q$9</definedName>
    <definedName name="_xlnm._FilterDatabase" localSheetId="2" hidden="1">'Rev-Detail'!$A$1:$C$41</definedName>
    <definedName name="_xlnm._FilterDatabase" localSheetId="0" hidden="1">REVENUE!$A$2:$J$5</definedName>
    <definedName name="OBJECT" localSheetId="3">'INCREASE(DECREASE)'!$V:$V</definedName>
    <definedName name="OBJECT" localSheetId="4">MOVEMENT!$Q:$Q</definedName>
    <definedName name="OBJECT" localSheetId="2">#REF!</definedName>
    <definedName name="OBJECT" localSheetId="0">#REF!</definedName>
    <definedName name="OBJECT">#REF!</definedName>
    <definedName name="_xlnm.Print_Area" localSheetId="1">APPROPRIATIONS!$A$1:$H$24</definedName>
    <definedName name="_xlnm.Print_Area" localSheetId="3">'INCREASE(DECREASE)'!$A$1:$V$8</definedName>
    <definedName name="_xlnm.Print_Area" localSheetId="4">MOVEMENT!$A$1:$Q$9</definedName>
    <definedName name="_xlnm.Print_Area" localSheetId="0">REVENUE!$E$1:$J$57</definedName>
    <definedName name="_xlnm.Print_Titles" localSheetId="1">APPROPRIATIONS!$1:$2</definedName>
    <definedName name="_xlnm.Print_Titles" localSheetId="3">'INCREASE(DECREASE)'!$1:$1</definedName>
    <definedName name="_xlnm.Print_Titles" localSheetId="4">MOVEMENT!$1:$1</definedName>
    <definedName name="_xlnm.Print_Titles" localSheetId="0">REVENUE!$2:$2</definedName>
  </definedNames>
  <calcPr calcId="162913"/>
</workbook>
</file>

<file path=xl/calcChain.xml><?xml version="1.0" encoding="utf-8"?>
<calcChain xmlns="http://schemas.openxmlformats.org/spreadsheetml/2006/main">
  <c r="M6" i="100" l="1"/>
  <c r="M7" i="100"/>
  <c r="M8" i="100"/>
  <c r="M9" i="100"/>
  <c r="M10" i="100"/>
  <c r="M11" i="100"/>
  <c r="M12" i="100"/>
  <c r="M13" i="100"/>
  <c r="M56" i="100" s="1"/>
  <c r="M14" i="100"/>
  <c r="M15" i="100"/>
  <c r="M16" i="100"/>
  <c r="M17" i="100"/>
  <c r="M18" i="100"/>
  <c r="M19" i="100"/>
  <c r="M20" i="100"/>
  <c r="M21" i="100"/>
  <c r="M22" i="100"/>
  <c r="M23" i="100"/>
  <c r="M24" i="100"/>
  <c r="M25" i="100"/>
  <c r="M26" i="100"/>
  <c r="M27" i="100"/>
  <c r="M28" i="100"/>
  <c r="M29" i="100"/>
  <c r="M30" i="100"/>
  <c r="M31" i="100"/>
  <c r="M32" i="100"/>
  <c r="M33" i="100"/>
  <c r="M34" i="100" s="1"/>
  <c r="M35" i="100"/>
  <c r="M36" i="100"/>
  <c r="M37" i="100"/>
  <c r="M48" i="100" s="1"/>
  <c r="M38" i="100"/>
  <c r="M39" i="100"/>
  <c r="M40" i="100"/>
  <c r="M41" i="100"/>
  <c r="M42" i="100"/>
  <c r="M43" i="100"/>
  <c r="M44" i="100"/>
  <c r="M45" i="100"/>
  <c r="M46" i="100"/>
  <c r="M47" i="100"/>
  <c r="M49" i="100"/>
  <c r="M55" i="100" s="1"/>
  <c r="M50" i="100"/>
  <c r="M51" i="100"/>
  <c r="M52" i="100"/>
  <c r="M53" i="100"/>
  <c r="M54" i="100"/>
  <c r="H22" i="1" l="1"/>
  <c r="J7" i="69" l="1"/>
  <c r="I31" i="78"/>
  <c r="F38" i="78"/>
  <c r="D17" i="1" l="1"/>
  <c r="G40" i="78" l="1"/>
  <c r="I40" i="78"/>
  <c r="G22" i="1" l="1"/>
  <c r="G23" i="1"/>
  <c r="I47" i="78"/>
  <c r="I32" i="78"/>
  <c r="I28" i="78"/>
  <c r="D3" i="1"/>
  <c r="D4" i="1"/>
  <c r="D5" i="1"/>
  <c r="D6" i="1"/>
  <c r="D7" i="1"/>
  <c r="D8" i="1"/>
  <c r="D9" i="1"/>
  <c r="D10" i="1"/>
  <c r="D11" i="1"/>
  <c r="D12" i="1"/>
  <c r="D13" i="1"/>
  <c r="D14" i="1"/>
  <c r="D15" i="1"/>
  <c r="D20" i="1"/>
  <c r="D21" i="1"/>
  <c r="D22" i="1"/>
  <c r="D23" i="1"/>
  <c r="J54" i="78"/>
  <c r="H54" i="78"/>
  <c r="F54" i="78"/>
  <c r="G47" i="78"/>
  <c r="G49" i="78"/>
  <c r="G50" i="78"/>
  <c r="G51" i="78"/>
  <c r="G52" i="78"/>
  <c r="G53" i="78"/>
  <c r="G20" i="78"/>
  <c r="G21" i="78"/>
  <c r="G22" i="78"/>
  <c r="G23" i="78"/>
  <c r="G24" i="78"/>
  <c r="G25" i="78"/>
  <c r="G26" i="78"/>
  <c r="G27" i="78"/>
  <c r="G28" i="78"/>
  <c r="G29" i="78"/>
  <c r="G30" i="78"/>
  <c r="G32" i="78"/>
  <c r="G33" i="78"/>
  <c r="G34" i="78"/>
  <c r="G35" i="78"/>
  <c r="G36" i="78"/>
  <c r="G37" i="78"/>
  <c r="G38" i="78"/>
  <c r="G11" i="78"/>
  <c r="G12" i="78"/>
  <c r="G13" i="78"/>
  <c r="G14" i="78"/>
  <c r="V2" i="74" l="1"/>
  <c r="V3" i="74"/>
  <c r="V4" i="74"/>
  <c r="V5" i="74"/>
  <c r="V6" i="74"/>
  <c r="V7" i="74"/>
  <c r="U8" i="74"/>
  <c r="I26" i="78" l="1"/>
  <c r="I11" i="78"/>
  <c r="B13" i="79" l="1"/>
  <c r="I38" i="78" l="1"/>
  <c r="J17" i="78"/>
  <c r="H17" i="78"/>
  <c r="F17" i="78"/>
  <c r="B31" i="79" l="1"/>
  <c r="B42" i="79" l="1"/>
  <c r="B34" i="79"/>
  <c r="B4" i="79"/>
  <c r="B35" i="79" l="1"/>
  <c r="I53" i="78" l="1"/>
  <c r="I52" i="78"/>
  <c r="I51" i="78"/>
  <c r="I50" i="78"/>
  <c r="I49" i="78"/>
  <c r="I48" i="78"/>
  <c r="G48" i="78"/>
  <c r="G54" i="78" s="1"/>
  <c r="J44" i="78"/>
  <c r="H44" i="78"/>
  <c r="F44" i="78"/>
  <c r="I43" i="78"/>
  <c r="G43" i="78"/>
  <c r="I42" i="78"/>
  <c r="G42" i="78"/>
  <c r="I41" i="78"/>
  <c r="G41" i="78"/>
  <c r="J39" i="78"/>
  <c r="H39" i="78"/>
  <c r="F39" i="78"/>
  <c r="I37" i="78"/>
  <c r="I36" i="78"/>
  <c r="I35" i="78"/>
  <c r="I34" i="78"/>
  <c r="I33" i="78"/>
  <c r="I30" i="78"/>
  <c r="I29" i="78"/>
  <c r="I27" i="78"/>
  <c r="I25" i="78"/>
  <c r="I24" i="78"/>
  <c r="I23" i="78"/>
  <c r="I22" i="78"/>
  <c r="I21" i="78"/>
  <c r="I20" i="78"/>
  <c r="I19" i="78"/>
  <c r="G19" i="78"/>
  <c r="I16" i="78"/>
  <c r="G16" i="78"/>
  <c r="I15" i="78"/>
  <c r="G15" i="78"/>
  <c r="I14" i="78"/>
  <c r="I13" i="78"/>
  <c r="I8" i="78"/>
  <c r="G8" i="78"/>
  <c r="J6" i="78"/>
  <c r="H6" i="78"/>
  <c r="F6" i="78"/>
  <c r="F9" i="78" s="1"/>
  <c r="I5" i="78"/>
  <c r="G5" i="78"/>
  <c r="I4" i="78"/>
  <c r="G4" i="78"/>
  <c r="I54" i="78" l="1"/>
  <c r="G17" i="78"/>
  <c r="I6" i="78"/>
  <c r="J9" i="78"/>
  <c r="G44" i="78"/>
  <c r="F45" i="78"/>
  <c r="F57" i="78" s="1"/>
  <c r="I39" i="78"/>
  <c r="G39" i="78"/>
  <c r="I44" i="78"/>
  <c r="G6" i="78"/>
  <c r="H9" i="78"/>
  <c r="H45" i="78" l="1"/>
  <c r="H57" i="78" s="1"/>
  <c r="G9" i="78"/>
  <c r="I9" i="78"/>
  <c r="G45" i="78" l="1"/>
  <c r="G57" i="78" s="1"/>
  <c r="Q3" i="69" l="1"/>
  <c r="Q4" i="69"/>
  <c r="Q5" i="69"/>
  <c r="Q6" i="69"/>
  <c r="B8" i="74" l="1"/>
  <c r="F3" i="1" l="1"/>
  <c r="S8" i="74"/>
  <c r="T8" i="74"/>
  <c r="F17" i="1" s="1"/>
  <c r="G17" i="1" s="1"/>
  <c r="C8" i="74" l="1"/>
  <c r="D8" i="74"/>
  <c r="E8" i="74"/>
  <c r="F6" i="1" s="1"/>
  <c r="F8" i="74"/>
  <c r="G8" i="74"/>
  <c r="F8" i="1" s="1"/>
  <c r="H8" i="74"/>
  <c r="I8" i="74"/>
  <c r="J8" i="74"/>
  <c r="F11" i="1" s="1"/>
  <c r="K8" i="74"/>
  <c r="L8" i="74"/>
  <c r="M8" i="74"/>
  <c r="N8" i="74"/>
  <c r="F13" i="1" s="1"/>
  <c r="O8" i="74"/>
  <c r="F14" i="1" s="1"/>
  <c r="P8" i="74"/>
  <c r="F15" i="1" s="1"/>
  <c r="Q8" i="74"/>
  <c r="R8" i="74"/>
  <c r="F16" i="1" s="1"/>
  <c r="F4" i="1" l="1"/>
  <c r="W8" i="74"/>
  <c r="G12" i="1"/>
  <c r="J8" i="69" s="1"/>
  <c r="G11" i="1"/>
  <c r="G10" i="1"/>
  <c r="G6" i="1"/>
  <c r="G16" i="1"/>
  <c r="G13" i="1"/>
  <c r="G15" i="1"/>
  <c r="G9" i="1"/>
  <c r="G5" i="1"/>
  <c r="G14" i="1"/>
  <c r="G8" i="1"/>
  <c r="G7" i="1"/>
  <c r="Q2" i="69" l="1"/>
  <c r="D7" i="69" l="1"/>
  <c r="H7" i="69"/>
  <c r="K7" i="69"/>
  <c r="L7" i="69"/>
  <c r="M7" i="69"/>
  <c r="N7" i="69"/>
  <c r="O7" i="69"/>
  <c r="P7" i="69"/>
  <c r="I7" i="69" l="1"/>
  <c r="G7" i="69"/>
  <c r="F7" i="69"/>
  <c r="E7" i="69"/>
  <c r="C7" i="69"/>
  <c r="B7" i="69" l="1"/>
  <c r="Q7" i="69" s="1"/>
  <c r="G20" i="1" l="1"/>
  <c r="G21" i="1"/>
  <c r="H18" i="1" l="1"/>
  <c r="V8" i="74" l="1"/>
  <c r="X8" i="74" l="1"/>
  <c r="G4" i="1" l="1"/>
  <c r="C8" i="69" l="1"/>
  <c r="C9" i="69" s="1"/>
  <c r="G3" i="1" l="1"/>
  <c r="B8" i="69" s="1"/>
  <c r="B9" i="69" l="1"/>
  <c r="D8" i="69" l="1"/>
  <c r="E8" i="69"/>
  <c r="E9" i="69" s="1"/>
  <c r="F8" i="69"/>
  <c r="F9" i="69" s="1"/>
  <c r="G8" i="69"/>
  <c r="G9" i="69" s="1"/>
  <c r="H8" i="69"/>
  <c r="H9" i="69" s="1"/>
  <c r="K8" i="69"/>
  <c r="K9" i="69" s="1"/>
  <c r="L8" i="69"/>
  <c r="L9" i="69" s="1"/>
  <c r="M8" i="69"/>
  <c r="M9" i="69" s="1"/>
  <c r="N8" i="69"/>
  <c r="N9" i="69" s="1"/>
  <c r="P8" i="69"/>
  <c r="P9" i="69" s="1"/>
  <c r="D9" i="69" l="1"/>
  <c r="D16" i="1"/>
  <c r="C18" i="1"/>
  <c r="C24" i="1" s="1"/>
  <c r="E18" i="1"/>
  <c r="E24" i="1" s="1"/>
  <c r="F18" i="1"/>
  <c r="F24" i="1" s="1"/>
  <c r="D19" i="1"/>
  <c r="G19" i="1"/>
  <c r="D24" i="1" l="1"/>
  <c r="D18" i="1"/>
  <c r="H24" i="1" l="1"/>
  <c r="I8" i="69"/>
  <c r="I9" i="69" l="1"/>
  <c r="G18" i="1"/>
  <c r="O8" i="69" l="1"/>
  <c r="Q8" i="69" s="1"/>
  <c r="G24" i="1"/>
  <c r="O9" i="69" l="1"/>
  <c r="Q9" i="69" s="1"/>
  <c r="I12" i="78" l="1"/>
  <c r="I17" i="78" s="1"/>
  <c r="J45" i="78" l="1"/>
  <c r="I45" i="78" s="1"/>
  <c r="I57" i="78" s="1"/>
  <c r="J57" i="78" l="1"/>
  <c r="H26" i="1" s="1"/>
  <c r="H27" i="1" s="1"/>
</calcChain>
</file>

<file path=xl/sharedStrings.xml><?xml version="1.0" encoding="utf-8"?>
<sst xmlns="http://schemas.openxmlformats.org/spreadsheetml/2006/main" count="929" uniqueCount="291">
  <si>
    <t xml:space="preserve"> </t>
  </si>
  <si>
    <t>Center</t>
  </si>
  <si>
    <t>STATE SOURCES</t>
  </si>
  <si>
    <t>TOTAL STATE SOURCES</t>
  </si>
  <si>
    <t>LOCAL SOURCES</t>
  </si>
  <si>
    <t>TOTAL LOCAL SOURCES</t>
  </si>
  <si>
    <t>TOTAL REVENUE</t>
  </si>
  <si>
    <t xml:space="preserve">     TOTAL FUND BALANCE</t>
  </si>
  <si>
    <t>Activity</t>
  </si>
  <si>
    <t>Grant</t>
  </si>
  <si>
    <t>Explanation of Revenue Received</t>
  </si>
  <si>
    <t>TOTAL FEDERAL DIRECT</t>
  </si>
  <si>
    <t>TOTAL INCREASE/DECREASE</t>
  </si>
  <si>
    <t>FEDERAL THROUGH STATE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</si>
  <si>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</si>
  <si>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</si>
  <si>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</si>
  <si>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</si>
  <si>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</si>
  <si>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</si>
  <si>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DESCRIPTION</t>
  </si>
  <si>
    <t>REVENUE</t>
  </si>
  <si>
    <t>9001</t>
  </si>
  <si>
    <t>3670</t>
  </si>
  <si>
    <t xml:space="preserve">  From Internal Service Funds</t>
  </si>
  <si>
    <t xml:space="preserve">  Adults with Disabilities  -  3318</t>
  </si>
  <si>
    <t xml:space="preserve">  Workforce Development - 3315</t>
  </si>
  <si>
    <t>3199</t>
  </si>
  <si>
    <t xml:space="preserve">  F E M A</t>
  </si>
  <si>
    <t>OTHER MISCELLANEOUS LOCAL FEES  -  3495</t>
  </si>
  <si>
    <t>3424</t>
  </si>
  <si>
    <t xml:space="preserve">  Tuition</t>
  </si>
  <si>
    <t>3640</t>
  </si>
  <si>
    <t xml:space="preserve">  From Special Revenue Funds</t>
  </si>
  <si>
    <t>3371</t>
  </si>
  <si>
    <t xml:space="preserve">  Florida Finance Education Program - 3310</t>
  </si>
  <si>
    <t>RENT - 3425</t>
  </si>
  <si>
    <t>Amount</t>
  </si>
  <si>
    <t>INTEREST ON INVESTMENT - 3431</t>
  </si>
  <si>
    <t>3317</t>
  </si>
  <si>
    <t xml:space="preserve">  Workforce Devl - Performance Based Incentives - 3317</t>
  </si>
  <si>
    <t>OTHER STUDENT FEES - 3469</t>
  </si>
  <si>
    <t>TOTAL FEDERAL THROUGH STATE</t>
  </si>
  <si>
    <t>Total Carry Forward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</si>
  <si>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</si>
  <si>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</si>
  <si>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</si>
  <si>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</si>
  <si>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</si>
  <si>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</si>
  <si>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</si>
  <si>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</si>
  <si>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9200</t>
  </si>
  <si>
    <t>9700</t>
  </si>
  <si>
    <t>Function</t>
  </si>
  <si>
    <t>510</t>
  </si>
  <si>
    <t>3121</t>
  </si>
  <si>
    <t>2710 NON-SPENDABLE</t>
  </si>
  <si>
    <t>2720 RESTRICTED</t>
  </si>
  <si>
    <t>2730 COMMITTED</t>
  </si>
  <si>
    <t>2740 ASSIGNED</t>
  </si>
  <si>
    <t>2750 UNASSIGNED</t>
  </si>
  <si>
    <t>3399</t>
  </si>
  <si>
    <t>Increase(Decrease)</t>
  </si>
  <si>
    <t>Total</t>
  </si>
  <si>
    <r>
      <t xml:space="preserve">  </t>
    </r>
    <r>
      <rPr>
        <sz val="12"/>
        <rFont val="Verdana"/>
        <family val="2"/>
      </rPr>
      <t>Federal Impact Current Operations</t>
    </r>
  </si>
  <si>
    <t>7200</t>
  </si>
  <si>
    <t>7800</t>
  </si>
  <si>
    <t>9100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</si>
  <si>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</si>
  <si>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</si>
  <si>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</si>
  <si>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</si>
  <si>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</si>
  <si>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</si>
  <si>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proof</t>
  </si>
  <si>
    <t>CARRYFORWARD</t>
  </si>
  <si>
    <t>2700</t>
  </si>
  <si>
    <t>3461</t>
  </si>
  <si>
    <t>3462</t>
  </si>
  <si>
    <t>3463</t>
  </si>
  <si>
    <t>Continuing WF Education Fees</t>
  </si>
  <si>
    <t>3464</t>
  </si>
  <si>
    <t>3465</t>
  </si>
  <si>
    <t>Capital Improvement Fees</t>
  </si>
  <si>
    <t>Postsecondary Lab Fees</t>
  </si>
  <si>
    <t>3468</t>
  </si>
  <si>
    <t>Financial Aide Fees</t>
  </si>
  <si>
    <t>3469</t>
  </si>
  <si>
    <t>798</t>
  </si>
  <si>
    <t>Other Student Fees (Certification/Licensure)</t>
  </si>
  <si>
    <t>722</t>
  </si>
  <si>
    <t>Preschool Program Fees (Tech Tots)</t>
  </si>
  <si>
    <t>3479</t>
  </si>
  <si>
    <t>725</t>
  </si>
  <si>
    <t>Other Schools, Courses and Fees</t>
  </si>
  <si>
    <t>3481</t>
  </si>
  <si>
    <t>723</t>
  </si>
  <si>
    <t>Charges For Services</t>
  </si>
  <si>
    <t>726</t>
  </si>
  <si>
    <t>721</t>
  </si>
  <si>
    <t>From General Fund</t>
  </si>
  <si>
    <t xml:space="preserve">INCREASE (DECREASE) </t>
  </si>
  <si>
    <t xml:space="preserve">REVENUE                     INCREASE (DECREASE) </t>
  </si>
  <si>
    <t xml:space="preserve">MOVEMENT BETWEEN FUNCTIONS              </t>
  </si>
  <si>
    <t>Account</t>
  </si>
  <si>
    <t>WORKFORCE DEVEL &amp; TARGETED CTE</t>
  </si>
  <si>
    <t>ADULTS WITH DISABILITIES</t>
  </si>
  <si>
    <t>LIFELONG LEARNING FEES  -  3466</t>
  </si>
  <si>
    <t>3495</t>
  </si>
  <si>
    <t>Miscellaneous Local Special Events</t>
  </si>
  <si>
    <t>Facility Rental</t>
  </si>
  <si>
    <t>ADULT GENERAL EDUCATION COURSE - 3461</t>
  </si>
  <si>
    <t>Adult General Education Course</t>
  </si>
  <si>
    <t>Other Student Fees</t>
  </si>
  <si>
    <t>Preschool Program Fees</t>
  </si>
  <si>
    <t>POSTSECONDARY VOCATIONAL CURRICULUM - 3462</t>
  </si>
  <si>
    <t>Postsecondary Vocation Curriculum</t>
  </si>
  <si>
    <t>CONTINUING WORKFORCE EDUCATION - 3463</t>
  </si>
  <si>
    <t>Continuing Workforce Education</t>
  </si>
  <si>
    <t>CAPITAL IMPROVEMENT FEES - 3464</t>
  </si>
  <si>
    <t>POSTSECONDARY LAB FEES - 3465</t>
  </si>
  <si>
    <t>FINANCIAL AID FEES - 3468</t>
  </si>
  <si>
    <t>Financial Aid Fees</t>
  </si>
  <si>
    <t xml:space="preserve">FEDERAL DIRECT </t>
  </si>
  <si>
    <t xml:space="preserve">  SPECIAL EVENTS - 723</t>
  </si>
  <si>
    <t>Special Events</t>
  </si>
  <si>
    <t xml:space="preserve">  BOOKSTORE - 725</t>
  </si>
  <si>
    <t>Bookstore</t>
  </si>
  <si>
    <t>PRESCHOOL PROGRAM FEES - 3471 Program 722</t>
  </si>
  <si>
    <t>Rental of facilities</t>
  </si>
  <si>
    <t>Adult General Education Course Fees</t>
  </si>
  <si>
    <t>Miscellaneous Local Bookstore</t>
  </si>
  <si>
    <t xml:space="preserve">Workforce Development </t>
  </si>
  <si>
    <t>Postsecondary Career Certificate &amp; Applied Technology Diploma Course Fees</t>
  </si>
  <si>
    <t>00</t>
  </si>
  <si>
    <t>000</t>
  </si>
  <si>
    <t>0000</t>
  </si>
  <si>
    <t>730</t>
  </si>
  <si>
    <t>101</t>
  </si>
  <si>
    <t>390</t>
  </si>
  <si>
    <t>7300</t>
  </si>
  <si>
    <t>728</t>
  </si>
  <si>
    <t>5300</t>
  </si>
  <si>
    <t>3315</t>
  </si>
  <si>
    <t>Fund</t>
  </si>
  <si>
    <t>5300 Total</t>
  </si>
  <si>
    <t>7300 Total</t>
  </si>
  <si>
    <t>Grand Total</t>
  </si>
  <si>
    <t>Prep ID</t>
  </si>
  <si>
    <t>Job Number</t>
  </si>
  <si>
    <t>Reference</t>
  </si>
  <si>
    <t>Entered Date</t>
  </si>
  <si>
    <t>Description</t>
  </si>
  <si>
    <t>Effective Date</t>
  </si>
  <si>
    <t>Batch ID</t>
  </si>
  <si>
    <t>GL5022: Budget Entry Search</t>
  </si>
  <si>
    <t>SJCSD BusinessPLUS</t>
  </si>
  <si>
    <t>3310</t>
  </si>
  <si>
    <t>Florida Education Finance Program</t>
  </si>
  <si>
    <t>Other Miscellaneous State Revenue</t>
  </si>
  <si>
    <t>Miscellaneous Revenue</t>
  </si>
  <si>
    <t>Credit Amount</t>
  </si>
  <si>
    <t>Debit Amount</t>
  </si>
  <si>
    <t>Voluntary Pre-Kindergarter Program - 3371</t>
  </si>
  <si>
    <t>VOLUNTARY PRE-KINDERGARTEN PROG</t>
  </si>
  <si>
    <t>FEFP</t>
  </si>
  <si>
    <t>Other Miscellaneous State Revenue - 3399</t>
  </si>
  <si>
    <t>FL STUDENT ASSISTANT GRANT</t>
  </si>
  <si>
    <t>OTHER SCHOOLS COURSES CLASSES</t>
  </si>
  <si>
    <t>Other cources and classes</t>
  </si>
  <si>
    <t>Special Events, Bookstore, Other Programs</t>
  </si>
  <si>
    <t>WORKFORCE PERFORMANCE BASED</t>
  </si>
  <si>
    <t>Workforce Devl - Performance Based Incentives</t>
  </si>
  <si>
    <t>Interest on Investments</t>
  </si>
  <si>
    <t>LifeLong Learning Fees - Community Education</t>
  </si>
  <si>
    <t>3467</t>
  </si>
  <si>
    <t>GED Testing Fees</t>
  </si>
  <si>
    <t>3610</t>
  </si>
  <si>
    <t>BSI</t>
  </si>
  <si>
    <t>Year</t>
  </si>
  <si>
    <t>Capital Proj</t>
  </si>
  <si>
    <t>Program</t>
  </si>
  <si>
    <t>Cost Center</t>
  </si>
  <si>
    <t>Object</t>
  </si>
  <si>
    <t>Functn</t>
  </si>
  <si>
    <t>CROSS FUNCTION CHANGE</t>
  </si>
  <si>
    <t>FCTC GENERAL FUND</t>
  </si>
  <si>
    <t>SUBTOTAL</t>
  </si>
  <si>
    <t>Voluntary Pre-Kindergarten Program-Tech Tots</t>
  </si>
  <si>
    <t>Instructional Services</t>
  </si>
  <si>
    <t>Instruction &amp; Curriulum Development</t>
  </si>
  <si>
    <t>Instructional Technology</t>
  </si>
  <si>
    <t>School Administration</t>
  </si>
  <si>
    <t>Operation of Plant</t>
  </si>
  <si>
    <t>Maintenance of Plant</t>
  </si>
  <si>
    <t>Community Services</t>
  </si>
  <si>
    <t>Pupil Services</t>
  </si>
  <si>
    <t>2710 Non-Spendable (Inventory)</t>
  </si>
  <si>
    <t>2720 Restricted</t>
  </si>
  <si>
    <t>2730 Commited</t>
  </si>
  <si>
    <t>2740 Assigned</t>
  </si>
  <si>
    <t>2750 Unassigned</t>
  </si>
  <si>
    <t>Instructional Media Services</t>
  </si>
  <si>
    <t>Instructional Staff Training</t>
  </si>
  <si>
    <t>Board of Education</t>
  </si>
  <si>
    <t>General Administration</t>
  </si>
  <si>
    <t>Facilities Acquisition and Construction</t>
  </si>
  <si>
    <t>Transportation</t>
  </si>
  <si>
    <t>Transfer</t>
  </si>
  <si>
    <t>ORIGINAL BUDGET      (July 1, 2018)</t>
  </si>
  <si>
    <t>ORIGINAL BUDGET  (July 1, 2018)</t>
  </si>
  <si>
    <t>Other Student Fees (Adult Education)</t>
  </si>
  <si>
    <t>FUND BALANCE JULY 1, 2018</t>
  </si>
  <si>
    <t>TOTAL REVENUE, TRANSFERS AND BEG. FUND BALANCE</t>
  </si>
  <si>
    <t>TOTAL APPROPRIATIONS, TRANSFERS AND EST. ENDING FUND BALANCE</t>
  </si>
  <si>
    <t>350</t>
  </si>
  <si>
    <t>701</t>
  </si>
  <si>
    <t>703</t>
  </si>
  <si>
    <t>707</t>
  </si>
  <si>
    <t>7900 Total</t>
  </si>
  <si>
    <t>7900</t>
  </si>
  <si>
    <t>6100 Total</t>
  </si>
  <si>
    <t>6100</t>
  </si>
  <si>
    <t>720</t>
  </si>
  <si>
    <t>704</t>
  </si>
  <si>
    <t>369</t>
  </si>
  <si>
    <t>644</t>
  </si>
  <si>
    <t>FEBRUARY BUDGET PROPOSAL</t>
  </si>
  <si>
    <t>ACTIVITY THRU JANUARY</t>
  </si>
  <si>
    <t>ADOPTED BUDGET        AS OF JANUARY 2018</t>
  </si>
  <si>
    <t>ADOPTED BUDGET               AS OF JANUARY 2018</t>
  </si>
  <si>
    <t>AMENDMENT 2019-FCTC-07       ST. JOHNS COUNTY SCHOOL DISTRICT FY 2018-2019 REVENUE BUDGET       FEBRUARY 28, 2019</t>
  </si>
  <si>
    <t>AMENDMENT 2019-FCTC-07         ST. JOHNS COUNTY SCHOOL DISTRICT FY 2018-2019 APPROPRIATIONS BUDGET         FEBRUARY 28, 2019</t>
  </si>
  <si>
    <t>2716162</t>
  </si>
  <si>
    <t>2/19/2019</t>
  </si>
  <si>
    <t>Cover negatives</t>
  </si>
  <si>
    <t>BU030038</t>
  </si>
  <si>
    <t>460</t>
  </si>
  <si>
    <t>384</t>
  </si>
  <si>
    <t>200</t>
  </si>
  <si>
    <t>2709381</t>
  </si>
  <si>
    <t>2/12/2019</t>
  </si>
  <si>
    <t>Security-Main Campus</t>
  </si>
  <si>
    <t>642</t>
  </si>
  <si>
    <t>BU029964</t>
  </si>
  <si>
    <t>2719022</t>
  </si>
  <si>
    <t>2/21/2019</t>
  </si>
  <si>
    <t>Travel Expenses</t>
  </si>
  <si>
    <t>BU030056</t>
  </si>
  <si>
    <t>330</t>
  </si>
  <si>
    <t>2716059</t>
  </si>
  <si>
    <t>Color Printers for FA</t>
  </si>
  <si>
    <t>BU030034</t>
  </si>
  <si>
    <t>TEAS Tests</t>
  </si>
  <si>
    <t>2709300</t>
  </si>
  <si>
    <t>Purchasing Card Charges</t>
  </si>
  <si>
    <t>BU029963</t>
  </si>
  <si>
    <t>2704926</t>
  </si>
  <si>
    <t>2/7/2019</t>
  </si>
  <si>
    <t>BU029910</t>
  </si>
  <si>
    <t>6500 Total</t>
  </si>
  <si>
    <t>100</t>
  </si>
  <si>
    <t>150</t>
  </si>
  <si>
    <t>2724634</t>
  </si>
  <si>
    <t>2/26/2019</t>
  </si>
  <si>
    <t>N Campus parts for Fire Truck</t>
  </si>
  <si>
    <t>724</t>
  </si>
  <si>
    <t>BU030092</t>
  </si>
  <si>
    <t>2719029</t>
  </si>
  <si>
    <t>P-Card Exp for Agriscience</t>
  </si>
  <si>
    <t>BU030059</t>
  </si>
  <si>
    <t>711</t>
  </si>
  <si>
    <t>709</t>
  </si>
  <si>
    <t>2716143</t>
  </si>
  <si>
    <t>To connect Ticketing Systm</t>
  </si>
  <si>
    <t>519</t>
  </si>
  <si>
    <t>BU030037</t>
  </si>
  <si>
    <t>Adaptor for new computers</t>
  </si>
  <si>
    <t>Batteries for Patient Lift</t>
  </si>
  <si>
    <t>360</t>
  </si>
  <si>
    <t>Flower&amp;Garden Expo (Sales)</t>
  </si>
  <si>
    <t>Diesel Shop Supply/Material</t>
  </si>
  <si>
    <t>2696902</t>
  </si>
  <si>
    <t>2/1/2019</t>
  </si>
  <si>
    <t>Walter's Reef POS Ktchn Setup</t>
  </si>
  <si>
    <t>BU029733</t>
  </si>
  <si>
    <t>Shop Supplies for Diesel Pgm</t>
  </si>
  <si>
    <t>Shop Supplies for Automotive</t>
  </si>
  <si>
    <t>Net Amt</t>
  </si>
  <si>
    <t>From 2/1/2019 to 2/28/2019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</si>
</sst>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1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20"/>
      <name val="Verdana"/>
      <family val="2"/>
    </font>
    <font>
      <b/>
      <sz val="22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Verdana"/>
      <family val="2"/>
    </font>
    <font>
      <sz val="10"/>
      <name val="Ariel"/>
    </font>
    <font>
      <b/>
      <sz val="10"/>
      <name val="Arie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99CC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9">
    <xf numFmtId="0" fontId="0" fillId="0" borderId="0" applyNumberFormat="0"/>
    <xf numFmtId="44" fontId="13" fillId="0" borderId="0" applyFont="0" applyFill="0" applyAlignment="0" applyProtection="0"/>
    <xf numFmtId="0" fontId="18" fillId="0" borderId="0"/>
    <xf numFmtId="0" fontId="12" fillId="0" borderId="0"/>
    <xf numFmtId="0" fontId="11" fillId="0" borderId="0"/>
    <xf numFmtId="0" fontId="19" fillId="0" borderId="0"/>
    <xf numFmtId="0" fontId="10" fillId="0" borderId="0"/>
    <xf numFmtId="0" fontId="20" fillId="0" borderId="0"/>
    <xf numFmtId="0" fontId="9" fillId="0" borderId="0"/>
    <xf numFmtId="0" fontId="21" fillId="0" borderId="0"/>
    <xf numFmtId="0" fontId="8" fillId="0" borderId="0"/>
    <xf numFmtId="0" fontId="22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3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2" fillId="0" borderId="0"/>
    <xf numFmtId="0" fontId="41" fillId="0" borderId="0"/>
    <xf numFmtId="0" fontId="42" fillId="0" borderId="0"/>
    <xf numFmtId="0" fontId="46" fillId="0" borderId="0"/>
    <xf numFmtId="0" fontId="47" fillId="0" borderId="0"/>
  </cellStyleXfs>
  <cellXfs count="136">
    <xf numFmtId="0" fontId="0" fillId="0" borderId="0" xfId="0"/>
    <xf numFmtId="0" fontId="33" fillId="2" borderId="0" xfId="0" applyFont="1" applyFill="1" applyBorder="1"/>
    <xf numFmtId="49" fontId="33" fillId="2" borderId="2" xfId="0" applyNumberFormat="1" applyFont="1" applyFill="1" applyBorder="1" applyAlignment="1">
      <alignment horizontal="center" wrapText="1"/>
    </xf>
    <xf numFmtId="49" fontId="33" fillId="2" borderId="3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 wrapText="1"/>
    </xf>
    <xf numFmtId="49" fontId="33" fillId="2" borderId="4" xfId="0" applyNumberFormat="1" applyFont="1" applyFill="1" applyBorder="1"/>
    <xf numFmtId="49" fontId="33" fillId="2" borderId="0" xfId="0" applyNumberFormat="1" applyFont="1" applyFill="1" applyBorder="1"/>
    <xf numFmtId="49" fontId="33" fillId="2" borderId="0" xfId="0" applyNumberFormat="1" applyFont="1" applyFill="1" applyBorder="1" applyAlignment="1">
      <alignment horizontal="center"/>
    </xf>
    <xf numFmtId="44" fontId="33" fillId="2" borderId="0" xfId="1" applyFont="1" applyFill="1" applyBorder="1"/>
    <xf numFmtId="49" fontId="34" fillId="2" borderId="4" xfId="0" applyNumberFormat="1" applyFont="1" applyFill="1" applyBorder="1"/>
    <xf numFmtId="49" fontId="34" fillId="2" borderId="0" xfId="0" applyNumberFormat="1" applyFont="1" applyFill="1" applyBorder="1"/>
    <xf numFmtId="49" fontId="34" fillId="2" borderId="0" xfId="0" applyNumberFormat="1" applyFont="1" applyFill="1" applyBorder="1" applyAlignment="1">
      <alignment horizontal="center"/>
    </xf>
    <xf numFmtId="44" fontId="34" fillId="2" borderId="7" xfId="1" applyFont="1" applyFill="1" applyBorder="1"/>
    <xf numFmtId="0" fontId="34" fillId="2" borderId="0" xfId="0" applyFont="1" applyFill="1" applyBorder="1"/>
    <xf numFmtId="49" fontId="33" fillId="2" borderId="0" xfId="0" applyNumberFormat="1" applyFont="1" applyFill="1" applyBorder="1" applyAlignment="1">
      <alignment horizontal="left"/>
    </xf>
    <xf numFmtId="49" fontId="35" fillId="2" borderId="0" xfId="0" applyNumberFormat="1" applyFont="1" applyFill="1"/>
    <xf numFmtId="43" fontId="35" fillId="2" borderId="0" xfId="0" applyNumberFormat="1" applyFont="1" applyFill="1"/>
    <xf numFmtId="0" fontId="33" fillId="4" borderId="0" xfId="0" applyFont="1" applyFill="1" applyBorder="1"/>
    <xf numFmtId="43" fontId="36" fillId="4" borderId="0" xfId="19" applyNumberFormat="1" applyFont="1" applyFill="1"/>
    <xf numFmtId="43" fontId="33" fillId="2" borderId="0" xfId="0" applyNumberFormat="1" applyFont="1" applyFill="1" applyBorder="1"/>
    <xf numFmtId="44" fontId="37" fillId="2" borderId="0" xfId="1" applyFont="1" applyFill="1" applyBorder="1"/>
    <xf numFmtId="49" fontId="33" fillId="2" borderId="2" xfId="0" applyNumberFormat="1" applyFont="1" applyFill="1" applyBorder="1"/>
    <xf numFmtId="49" fontId="33" fillId="2" borderId="3" xfId="0" applyNumberFormat="1" applyFont="1" applyFill="1" applyBorder="1"/>
    <xf numFmtId="44" fontId="33" fillId="2" borderId="0" xfId="0" applyNumberFormat="1" applyFont="1" applyFill="1" applyBorder="1"/>
    <xf numFmtId="44" fontId="34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5" fillId="2" borderId="0" xfId="0" applyFont="1" applyFill="1" applyBorder="1" applyProtection="1"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4" fontId="33" fillId="2" borderId="0" xfId="1" applyFont="1" applyFill="1" applyBorder="1" applyProtection="1">
      <protection locked="0"/>
    </xf>
    <xf numFmtId="44" fontId="33" fillId="2" borderId="0" xfId="1" applyFont="1" applyFill="1" applyBorder="1" applyAlignment="1" applyProtection="1">
      <protection locked="0"/>
    </xf>
    <xf numFmtId="44" fontId="34" fillId="2" borderId="0" xfId="1" applyFont="1" applyFill="1" applyBorder="1" applyProtection="1">
      <protection locked="0"/>
    </xf>
    <xf numFmtId="44" fontId="34" fillId="2" borderId="7" xfId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3" fillId="2" borderId="0" xfId="0" applyNumberFormat="1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0" fontId="33" fillId="2" borderId="0" xfId="0" applyFont="1" applyFill="1" applyBorder="1" applyProtection="1">
      <protection locked="0"/>
    </xf>
    <xf numFmtId="43" fontId="33" fillId="2" borderId="0" xfId="0" applyNumberFormat="1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0" fontId="37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38" fillId="2" borderId="0" xfId="0" applyNumberFormat="1" applyFont="1" applyFill="1" applyBorder="1" applyProtection="1">
      <protection locked="0"/>
    </xf>
    <xf numFmtId="0" fontId="35" fillId="0" borderId="0" xfId="0" applyFont="1" applyFill="1" applyBorder="1" applyProtection="1">
      <protection locked="0"/>
    </xf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7" xfId="16" applyNumberFormat="1" applyFont="1" applyFill="1" applyBorder="1" applyAlignment="1" applyProtection="1">
      <alignment wrapText="1"/>
    </xf>
    <xf numFmtId="43" fontId="15" fillId="0" borderId="7" xfId="16" applyNumberFormat="1" applyFont="1" applyFill="1" applyBorder="1" applyProtection="1"/>
    <xf numFmtId="0" fontId="15" fillId="0" borderId="7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0" fontId="33" fillId="2" borderId="0" xfId="0" applyFont="1" applyFill="1" applyBorder="1" applyAlignment="1" applyProtection="1">
      <alignment wrapText="1"/>
      <protection locked="0"/>
    </xf>
    <xf numFmtId="44" fontId="33" fillId="2" borderId="0" xfId="0" applyNumberFormat="1" applyFont="1" applyFill="1" applyBorder="1" applyAlignment="1" applyProtection="1">
      <alignment wrapText="1"/>
      <protection locked="0"/>
    </xf>
    <xf numFmtId="49" fontId="33" fillId="2" borderId="4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horizontal="center" vertical="center"/>
    </xf>
    <xf numFmtId="44" fontId="33" fillId="2" borderId="0" xfId="1" applyFont="1" applyFill="1" applyBorder="1" applyAlignment="1">
      <alignment vertical="center"/>
    </xf>
    <xf numFmtId="0" fontId="14" fillId="0" borderId="1" xfId="0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0" xfId="0" applyFont="1"/>
    <xf numFmtId="0" fontId="15" fillId="0" borderId="1" xfId="0" applyFont="1" applyBorder="1"/>
    <xf numFmtId="43" fontId="16" fillId="0" borderId="1" xfId="0" applyNumberFormat="1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/>
    <xf numFmtId="43" fontId="15" fillId="0" borderId="1" xfId="0" applyNumberFormat="1" applyFont="1" applyBorder="1"/>
    <xf numFmtId="49" fontId="15" fillId="0" borderId="1" xfId="0" applyNumberFormat="1" applyFont="1" applyBorder="1"/>
    <xf numFmtId="43" fontId="15" fillId="0" borderId="1" xfId="1" applyNumberFormat="1" applyFont="1" applyBorder="1"/>
    <xf numFmtId="49" fontId="16" fillId="0" borderId="1" xfId="0" applyNumberFormat="1" applyFont="1" applyBorder="1"/>
    <xf numFmtId="43" fontId="16" fillId="0" borderId="1" xfId="1" applyNumberFormat="1" applyFont="1" applyBorder="1"/>
    <xf numFmtId="43" fontId="14" fillId="0" borderId="0" xfId="0" applyNumberFormat="1" applyFont="1"/>
    <xf numFmtId="43" fontId="16" fillId="0" borderId="1" xfId="0" applyNumberFormat="1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left" indent="1"/>
    </xf>
    <xf numFmtId="49" fontId="17" fillId="0" borderId="0" xfId="34" applyNumberFormat="1" applyFont="1" applyAlignment="1">
      <alignment horizontal="center" wrapText="1"/>
    </xf>
    <xf numFmtId="49" fontId="17" fillId="0" borderId="0" xfId="34" applyNumberFormat="1" applyFont="1" applyAlignment="1">
      <alignment horizontal="center"/>
    </xf>
    <xf numFmtId="43" fontId="17" fillId="0" borderId="0" xfId="34" applyNumberFormat="1" applyFont="1" applyAlignment="1">
      <alignment horizontal="center"/>
    </xf>
    <xf numFmtId="49" fontId="16" fillId="0" borderId="0" xfId="34" applyNumberFormat="1" applyFont="1" applyAlignment="1">
      <alignment wrapText="1"/>
    </xf>
    <xf numFmtId="43" fontId="16" fillId="0" borderId="0" xfId="34" applyNumberFormat="1" applyFont="1"/>
    <xf numFmtId="43" fontId="16" fillId="0" borderId="0" xfId="34" applyNumberFormat="1" applyFont="1" applyFill="1"/>
    <xf numFmtId="0" fontId="16" fillId="0" borderId="0" xfId="34" applyFont="1"/>
    <xf numFmtId="49" fontId="16" fillId="0" borderId="0" xfId="34" applyNumberFormat="1" applyFont="1" applyAlignment="1">
      <alignment shrinkToFit="1"/>
    </xf>
    <xf numFmtId="49" fontId="15" fillId="0" borderId="7" xfId="34" applyNumberFormat="1" applyFont="1" applyBorder="1" applyAlignment="1">
      <alignment wrapText="1"/>
    </xf>
    <xf numFmtId="43" fontId="15" fillId="0" borderId="7" xfId="34" applyNumberFormat="1" applyFont="1" applyBorder="1"/>
    <xf numFmtId="0" fontId="15" fillId="0" borderId="7" xfId="34" applyFont="1" applyBorder="1"/>
    <xf numFmtId="0" fontId="16" fillId="0" borderId="1" xfId="0" applyFont="1" applyBorder="1" applyAlignment="1">
      <alignment horizontal="left"/>
    </xf>
    <xf numFmtId="0" fontId="39" fillId="2" borderId="8" xfId="0" applyFont="1" applyFill="1" applyBorder="1" applyAlignment="1" applyProtection="1">
      <alignment wrapText="1"/>
      <protection locked="0"/>
    </xf>
    <xf numFmtId="0" fontId="33" fillId="2" borderId="8" xfId="0" applyFont="1" applyFill="1" applyBorder="1" applyAlignment="1" applyProtection="1">
      <alignment wrapText="1"/>
      <protection locked="0"/>
    </xf>
    <xf numFmtId="0" fontId="34" fillId="2" borderId="15" xfId="0" applyFont="1" applyFill="1" applyBorder="1" applyAlignment="1" applyProtection="1">
      <alignment horizontal="center" vertical="center" wrapText="1"/>
      <protection locked="0"/>
    </xf>
    <xf numFmtId="44" fontId="33" fillId="2" borderId="17" xfId="1" applyFont="1" applyFill="1" applyBorder="1" applyAlignment="1" applyProtection="1">
      <protection locked="0"/>
    </xf>
    <xf numFmtId="44" fontId="33" fillId="2" borderId="17" xfId="1" applyFont="1" applyFill="1" applyBorder="1" applyProtection="1">
      <protection locked="0"/>
    </xf>
    <xf numFmtId="0" fontId="34" fillId="2" borderId="16" xfId="0" applyFont="1" applyFill="1" applyBorder="1" applyAlignment="1" applyProtection="1">
      <alignment horizontal="right"/>
      <protection locked="0"/>
    </xf>
    <xf numFmtId="44" fontId="34" fillId="2" borderId="18" xfId="1" applyFont="1" applyFill="1" applyBorder="1" applyProtection="1">
      <protection locked="0"/>
    </xf>
    <xf numFmtId="44" fontId="33" fillId="0" borderId="17" xfId="1" applyFont="1" applyFill="1" applyBorder="1" applyProtection="1">
      <protection locked="0"/>
    </xf>
    <xf numFmtId="0" fontId="40" fillId="2" borderId="14" xfId="0" applyFont="1" applyFill="1" applyBorder="1" applyAlignment="1">
      <alignment vertical="center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6" xfId="0" applyFont="1" applyFill="1" applyBorder="1"/>
    <xf numFmtId="44" fontId="33" fillId="2" borderId="17" xfId="1" applyFont="1" applyFill="1" applyBorder="1"/>
    <xf numFmtId="0" fontId="33" fillId="2" borderId="16" xfId="0" applyFont="1" applyFill="1" applyBorder="1"/>
    <xf numFmtId="0" fontId="34" fillId="2" borderId="16" xfId="0" applyFont="1" applyFill="1" applyBorder="1" applyAlignment="1">
      <alignment horizontal="right"/>
    </xf>
    <xf numFmtId="44" fontId="34" fillId="2" borderId="18" xfId="1" applyFont="1" applyFill="1" applyBorder="1"/>
    <xf numFmtId="0" fontId="33" fillId="2" borderId="16" xfId="0" applyFont="1" applyFill="1" applyBorder="1" applyAlignment="1">
      <alignment horizontal="left" indent="1"/>
    </xf>
    <xf numFmtId="0" fontId="33" fillId="2" borderId="16" xfId="0" applyFont="1" applyFill="1" applyBorder="1" applyAlignment="1">
      <alignment horizontal="left" wrapText="1" indent="1"/>
    </xf>
    <xf numFmtId="0" fontId="33" fillId="2" borderId="16" xfId="0" applyFont="1" applyFill="1" applyBorder="1" applyAlignment="1">
      <alignment horizontal="left" vertical="center" wrapText="1" indent="1"/>
    </xf>
    <xf numFmtId="44" fontId="33" fillId="2" borderId="17" xfId="1" applyFont="1" applyFill="1" applyBorder="1" applyAlignment="1">
      <alignment vertical="center"/>
    </xf>
    <xf numFmtId="0" fontId="33" fillId="2" borderId="16" xfId="0" applyFont="1" applyFill="1" applyBorder="1" applyProtection="1">
      <protection locked="0"/>
    </xf>
    <xf numFmtId="44" fontId="37" fillId="2" borderId="17" xfId="1" applyFont="1" applyFill="1" applyBorder="1"/>
    <xf numFmtId="0" fontId="34" fillId="2" borderId="23" xfId="0" applyFont="1" applyFill="1" applyBorder="1" applyAlignment="1">
      <alignment horizontal="right"/>
    </xf>
    <xf numFmtId="0" fontId="33" fillId="2" borderId="0" xfId="0" applyFont="1" applyFill="1" applyBorder="1" applyAlignment="1" applyProtection="1">
      <alignment horizontal="right"/>
      <protection locked="0"/>
    </xf>
    <xf numFmtId="0" fontId="33" fillId="2" borderId="20" xfId="0" applyFont="1" applyFill="1" applyBorder="1" applyProtection="1">
      <protection locked="0"/>
    </xf>
    <xf numFmtId="0" fontId="33" fillId="2" borderId="16" xfId="0" applyFont="1" applyFill="1" applyBorder="1" applyAlignment="1" applyProtection="1">
      <alignment horizontal="left" indent="1"/>
      <protection locked="0"/>
    </xf>
    <xf numFmtId="0" fontId="34" fillId="3" borderId="16" xfId="0" applyFont="1" applyFill="1" applyBorder="1" applyAlignment="1">
      <alignment horizontal="right"/>
    </xf>
    <xf numFmtId="0" fontId="45" fillId="2" borderId="19" xfId="0" applyFont="1" applyFill="1" applyBorder="1" applyAlignment="1"/>
    <xf numFmtId="0" fontId="48" fillId="2" borderId="1" xfId="0" applyFont="1" applyFill="1" applyBorder="1" applyAlignment="1">
      <alignment horizontal="center" vertical="center" wrapText="1"/>
    </xf>
    <xf numFmtId="0" fontId="13" fillId="0" borderId="0" xfId="24"/>
    <xf numFmtId="43" fontId="13" fillId="0" borderId="0" xfId="24" applyNumberFormat="1"/>
    <xf numFmtId="49" fontId="49" fillId="0" borderId="0" xfId="24" applyNumberFormat="1" applyFont="1"/>
    <xf numFmtId="43" fontId="50" fillId="0" borderId="0" xfId="24" applyNumberFormat="1" applyFont="1"/>
    <xf numFmtId="43" fontId="49" fillId="0" borderId="0" xfId="24" applyNumberFormat="1" applyFont="1"/>
    <xf numFmtId="49" fontId="50" fillId="0" borderId="0" xfId="24" applyNumberFormat="1" applyFont="1"/>
    <xf numFmtId="49" fontId="50" fillId="5" borderId="9" xfId="24" applyNumberFormat="1" applyFont="1" applyFill="1" applyBorder="1" applyAlignment="1">
      <alignment horizontal="center"/>
    </xf>
    <xf numFmtId="43" fontId="50" fillId="5" borderId="9" xfId="24" applyNumberFormat="1" applyFont="1" applyFill="1" applyBorder="1" applyAlignment="1">
      <alignment horizontal="center"/>
    </xf>
    <xf numFmtId="0" fontId="43" fillId="2" borderId="21" xfId="0" applyFont="1" applyFill="1" applyBorder="1" applyAlignment="1">
      <alignment horizontal="center" vertical="center" shrinkToFit="1"/>
    </xf>
    <xf numFmtId="0" fontId="43" fillId="2" borderId="12" xfId="0" applyFont="1" applyFill="1" applyBorder="1" applyAlignment="1">
      <alignment horizontal="center" vertical="center" shrinkToFit="1"/>
    </xf>
    <xf numFmtId="0" fontId="43" fillId="2" borderId="22" xfId="0" applyFont="1" applyFill="1" applyBorder="1" applyAlignment="1">
      <alignment horizontal="center" vertical="center" shrinkToFit="1"/>
    </xf>
    <xf numFmtId="0" fontId="40" fillId="2" borderId="14" xfId="0" applyFont="1" applyFill="1" applyBorder="1" applyAlignment="1" applyProtection="1">
      <alignment horizontal="left" vertical="center"/>
      <protection locked="0"/>
    </xf>
    <xf numFmtId="0" fontId="40" fillId="2" borderId="1" xfId="0" applyFont="1" applyFill="1" applyBorder="1" applyAlignment="1" applyProtection="1">
      <alignment horizontal="left" vertical="center"/>
      <protection locked="0"/>
    </xf>
    <xf numFmtId="0" fontId="44" fillId="2" borderId="10" xfId="0" applyFont="1" applyFill="1" applyBorder="1" applyAlignment="1">
      <alignment horizontal="center" vertical="center" shrinkToFit="1"/>
    </xf>
    <xf numFmtId="0" fontId="44" fillId="2" borderId="11" xfId="0" applyFont="1" applyFill="1" applyBorder="1" applyAlignment="1">
      <alignment horizontal="center" vertical="center" shrinkToFit="1"/>
    </xf>
    <xf numFmtId="0" fontId="44" fillId="2" borderId="13" xfId="0" applyFont="1" applyFill="1" applyBorder="1" applyAlignment="1">
      <alignment horizontal="center" vertical="center" shrinkToFit="1"/>
    </xf>
    <xf numFmtId="0" fontId="33" fillId="2" borderId="8" xfId="0" applyFont="1" applyFill="1" applyBorder="1" applyAlignment="1" applyProtection="1">
      <alignment wrapText="1"/>
      <protection locked="0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</cellXfs>
  <cellStyles count="39">
    <cellStyle name="Currency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38" xfId="38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11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>
          <a:off x="16754475" y="3124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zoomScale="75" zoomScaleNormal="75" workbookViewId="0">
      <selection activeCell="I25" sqref="I25"/>
    </sheetView>
  </sheetViews>
  <sheetFormatPr defaultColWidth="9.140625" defaultRowHeight="21" customHeight="1"/>
  <cols>
    <col min="1" max="1" width="11" style="6" customWidth="1"/>
    <col min="2" max="2" width="9.28515625" style="6" customWidth="1"/>
    <col min="3" max="4" width="9.28515625" style="7" customWidth="1"/>
    <col min="5" max="5" width="72.5703125" style="1" customWidth="1"/>
    <col min="6" max="6" width="27.5703125" style="1" customWidth="1"/>
    <col min="7" max="7" width="29.7109375" style="1" customWidth="1"/>
    <col min="8" max="8" width="28.42578125" style="1" customWidth="1"/>
    <col min="9" max="9" width="32.140625" style="1" bestFit="1" customWidth="1"/>
    <col min="10" max="10" width="28.140625" style="1" customWidth="1"/>
    <col min="11" max="11" width="13.42578125" style="1" bestFit="1" customWidth="1"/>
    <col min="12" max="12" width="17.140625" style="1" customWidth="1"/>
    <col min="13" max="13" width="15.5703125" style="1" bestFit="1" customWidth="1"/>
    <col min="14" max="14" width="11.85546875" style="1" bestFit="1" customWidth="1"/>
    <col min="15" max="16" width="9.140625" style="1"/>
    <col min="17" max="17" width="12.85546875" style="1" bestFit="1" customWidth="1"/>
    <col min="18" max="18" width="9.140625" style="1"/>
    <col min="19" max="19" width="11.85546875" style="1" bestFit="1" customWidth="1"/>
    <col min="20" max="20" width="18.28515625" style="1" customWidth="1"/>
    <col min="21" max="16384" width="9.140625" style="1"/>
  </cols>
  <sheetData>
    <row r="1" spans="1:12" ht="39.950000000000003" customHeight="1">
      <c r="E1" s="124" t="s">
        <v>232</v>
      </c>
      <c r="F1" s="125"/>
      <c r="G1" s="125"/>
      <c r="H1" s="125"/>
      <c r="I1" s="125"/>
      <c r="J1" s="126"/>
    </row>
    <row r="2" spans="1:12" ht="39.950000000000003" customHeight="1">
      <c r="A2" s="2" t="s">
        <v>54</v>
      </c>
      <c r="B2" s="3" t="s">
        <v>1</v>
      </c>
      <c r="C2" s="3" t="s">
        <v>8</v>
      </c>
      <c r="D2" s="3" t="s">
        <v>9</v>
      </c>
      <c r="E2" s="96" t="s">
        <v>187</v>
      </c>
      <c r="F2" s="4" t="s">
        <v>210</v>
      </c>
      <c r="G2" s="4" t="s">
        <v>229</v>
      </c>
      <c r="H2" s="115" t="s">
        <v>231</v>
      </c>
      <c r="I2" s="4" t="s">
        <v>102</v>
      </c>
      <c r="J2" s="97" t="s">
        <v>228</v>
      </c>
    </row>
    <row r="3" spans="1:12" ht="21" hidden="1" customHeight="1">
      <c r="A3" s="5"/>
      <c r="E3" s="98"/>
      <c r="F3" s="40"/>
      <c r="G3" s="8"/>
      <c r="I3" s="8" t="s">
        <v>0</v>
      </c>
      <c r="J3" s="99"/>
    </row>
    <row r="4" spans="1:12" ht="21" hidden="1" customHeight="1">
      <c r="A4" s="5" t="s">
        <v>56</v>
      </c>
      <c r="B4" s="6" t="s">
        <v>16</v>
      </c>
      <c r="E4" s="98" t="s">
        <v>65</v>
      </c>
      <c r="F4" s="8">
        <v>0</v>
      </c>
      <c r="G4" s="8">
        <f>H4-F4</f>
        <v>0</v>
      </c>
      <c r="H4" s="8">
        <v>0</v>
      </c>
      <c r="I4" s="8">
        <f>J4-H4</f>
        <v>0</v>
      </c>
      <c r="J4" s="99">
        <v>0</v>
      </c>
    </row>
    <row r="5" spans="1:12" ht="21" hidden="1" customHeight="1">
      <c r="A5" s="5" t="s">
        <v>27</v>
      </c>
      <c r="B5" s="6" t="s">
        <v>16</v>
      </c>
      <c r="C5" s="7" t="s">
        <v>55</v>
      </c>
      <c r="E5" s="100" t="s">
        <v>28</v>
      </c>
      <c r="F5" s="8">
        <v>0</v>
      </c>
      <c r="G5" s="8">
        <f>H5-F5</f>
        <v>0</v>
      </c>
      <c r="H5" s="8"/>
      <c r="I5" s="8">
        <f>J5-H5</f>
        <v>0</v>
      </c>
      <c r="J5" s="99">
        <v>0</v>
      </c>
    </row>
    <row r="6" spans="1:12" s="13" customFormat="1" ht="21" hidden="1" customHeight="1" thickBot="1">
      <c r="A6" s="9"/>
      <c r="B6" s="10"/>
      <c r="C6" s="11"/>
      <c r="D6" s="11"/>
      <c r="E6" s="101" t="s">
        <v>11</v>
      </c>
      <c r="F6" s="12">
        <f>SUBTOTAL(9,F4:F5)</f>
        <v>0</v>
      </c>
      <c r="G6" s="12">
        <f>H6-F6</f>
        <v>0</v>
      </c>
      <c r="H6" s="12">
        <f>SUBTOTAL(9,H4:H5)</f>
        <v>0</v>
      </c>
      <c r="I6" s="12">
        <f>J6-H6</f>
        <v>0</v>
      </c>
      <c r="J6" s="102">
        <f>SUBTOTAL(9,J4:J5)</f>
        <v>0</v>
      </c>
    </row>
    <row r="7" spans="1:12" ht="21" hidden="1" customHeight="1" thickTop="1">
      <c r="A7" s="5"/>
      <c r="E7" s="98" t="s">
        <v>13</v>
      </c>
      <c r="F7" s="8"/>
      <c r="G7" s="8"/>
      <c r="H7" s="8"/>
      <c r="I7" s="8"/>
      <c r="J7" s="99"/>
    </row>
    <row r="8" spans="1:12" ht="21" hidden="1" customHeight="1">
      <c r="A8" s="5" t="s">
        <v>0</v>
      </c>
      <c r="B8" s="6" t="s">
        <v>0</v>
      </c>
      <c r="E8" s="100" t="s">
        <v>0</v>
      </c>
      <c r="F8" s="8"/>
      <c r="G8" s="8">
        <f>H8-F8</f>
        <v>0</v>
      </c>
      <c r="H8" s="8">
        <v>0</v>
      </c>
      <c r="I8" s="8">
        <f>J8-H8</f>
        <v>0</v>
      </c>
      <c r="J8" s="99">
        <v>0</v>
      </c>
    </row>
    <row r="9" spans="1:12" ht="21" hidden="1" customHeight="1" thickBot="1">
      <c r="A9" s="5"/>
      <c r="E9" s="101" t="s">
        <v>42</v>
      </c>
      <c r="F9" s="12">
        <f>SUBTOTAL(9,F6:F8)</f>
        <v>0</v>
      </c>
      <c r="G9" s="12">
        <f>H9-F9</f>
        <v>0</v>
      </c>
      <c r="H9" s="12">
        <f>SUBTOTAL(9,H6:H8)</f>
        <v>0</v>
      </c>
      <c r="I9" s="12">
        <f>J9-H9</f>
        <v>0</v>
      </c>
      <c r="J9" s="102">
        <f>SUBTOTAL(9,J6:J8)</f>
        <v>0</v>
      </c>
    </row>
    <row r="10" spans="1:12" ht="21" customHeight="1">
      <c r="A10" s="5"/>
      <c r="E10" s="98" t="s">
        <v>2</v>
      </c>
      <c r="F10" s="8"/>
      <c r="G10" s="8"/>
      <c r="H10" s="8"/>
      <c r="I10" s="8"/>
      <c r="J10" s="99"/>
    </row>
    <row r="11" spans="1:12" ht="21" hidden="1" customHeight="1">
      <c r="A11" s="5" t="s">
        <v>158</v>
      </c>
      <c r="B11" s="6" t="s">
        <v>16</v>
      </c>
      <c r="E11" s="103" t="s">
        <v>159</v>
      </c>
      <c r="F11" s="8">
        <v>0</v>
      </c>
      <c r="G11" s="8">
        <f t="shared" ref="G11:G14" si="0">H11-F11</f>
        <v>0</v>
      </c>
      <c r="H11" s="8">
        <v>0</v>
      </c>
      <c r="I11" s="8">
        <f t="shared" ref="I11:I38" si="1">J11-H11</f>
        <v>0</v>
      </c>
      <c r="J11" s="99">
        <v>0</v>
      </c>
    </row>
    <row r="12" spans="1:12" ht="21" customHeight="1">
      <c r="A12" s="5" t="s">
        <v>144</v>
      </c>
      <c r="B12" s="6" t="s">
        <v>16</v>
      </c>
      <c r="E12" s="103" t="s">
        <v>133</v>
      </c>
      <c r="F12" s="8">
        <v>4341488</v>
      </c>
      <c r="G12" s="8">
        <f t="shared" si="0"/>
        <v>0</v>
      </c>
      <c r="H12" s="8">
        <v>4341488</v>
      </c>
      <c r="I12" s="8">
        <f t="shared" si="1"/>
        <v>0</v>
      </c>
      <c r="J12" s="99">
        <v>4341488</v>
      </c>
    </row>
    <row r="13" spans="1:12" ht="21" hidden="1" customHeight="1">
      <c r="A13" s="5" t="s">
        <v>39</v>
      </c>
      <c r="B13" s="6" t="s">
        <v>16</v>
      </c>
      <c r="E13" s="103" t="s">
        <v>173</v>
      </c>
      <c r="F13" s="8">
        <v>0</v>
      </c>
      <c r="G13" s="8">
        <f t="shared" si="0"/>
        <v>0</v>
      </c>
      <c r="H13" s="8">
        <v>0</v>
      </c>
      <c r="I13" s="8">
        <f t="shared" si="1"/>
        <v>0</v>
      </c>
      <c r="J13" s="99">
        <v>0</v>
      </c>
    </row>
    <row r="14" spans="1:12" ht="21" hidden="1" customHeight="1">
      <c r="A14" s="5" t="s">
        <v>17</v>
      </c>
      <c r="B14" s="6" t="s">
        <v>16</v>
      </c>
      <c r="E14" s="100" t="s">
        <v>18</v>
      </c>
      <c r="F14" s="8">
        <v>0</v>
      </c>
      <c r="G14" s="8">
        <f t="shared" si="0"/>
        <v>0</v>
      </c>
      <c r="H14" s="8">
        <v>0</v>
      </c>
      <c r="I14" s="8">
        <f t="shared" si="1"/>
        <v>0</v>
      </c>
      <c r="J14" s="99">
        <v>0</v>
      </c>
    </row>
    <row r="15" spans="1:12" ht="21" customHeight="1">
      <c r="A15" s="5" t="s">
        <v>34</v>
      </c>
      <c r="B15" s="6" t="s">
        <v>16</v>
      </c>
      <c r="C15" s="7" t="s">
        <v>91</v>
      </c>
      <c r="E15" s="103" t="s">
        <v>189</v>
      </c>
      <c r="F15" s="8">
        <v>0</v>
      </c>
      <c r="G15" s="8">
        <f t="shared" ref="G15:G16" si="2">H15-F15</f>
        <v>16859</v>
      </c>
      <c r="H15" s="8">
        <v>16859</v>
      </c>
      <c r="I15" s="8">
        <f t="shared" si="1"/>
        <v>0</v>
      </c>
      <c r="J15" s="99">
        <v>16859</v>
      </c>
    </row>
    <row r="16" spans="1:12" ht="21" hidden="1" customHeight="1">
      <c r="A16" s="5" t="s">
        <v>62</v>
      </c>
      <c r="B16" s="14" t="s">
        <v>16</v>
      </c>
      <c r="D16" s="7" t="s">
        <v>0</v>
      </c>
      <c r="E16" s="103" t="s">
        <v>160</v>
      </c>
      <c r="F16" s="8">
        <v>0</v>
      </c>
      <c r="G16" s="8">
        <f t="shared" si="2"/>
        <v>0</v>
      </c>
      <c r="H16" s="8">
        <v>0</v>
      </c>
      <c r="I16" s="8">
        <f t="shared" si="1"/>
        <v>0</v>
      </c>
      <c r="J16" s="99">
        <v>0</v>
      </c>
      <c r="L16" s="8"/>
    </row>
    <row r="17" spans="1:13" ht="21" customHeight="1" thickBot="1">
      <c r="A17" s="5"/>
      <c r="E17" s="101" t="s">
        <v>3</v>
      </c>
      <c r="F17" s="12">
        <f>SUBTOTAL(9,F11:F16)</f>
        <v>4341488</v>
      </c>
      <c r="G17" s="12">
        <f>SUBTOTAL(9,G11:G16)</f>
        <v>16859</v>
      </c>
      <c r="H17" s="12">
        <f>SUBTOTAL(9,H11:H16)</f>
        <v>4358347</v>
      </c>
      <c r="I17" s="12">
        <f>SUBTOTAL(9,I11:I16)</f>
        <v>0</v>
      </c>
      <c r="J17" s="102">
        <f>SUBTOTAL(9,J11:J16)</f>
        <v>4358347</v>
      </c>
    </row>
    <row r="18" spans="1:13" ht="21" customHeight="1" thickTop="1">
      <c r="A18" s="5"/>
      <c r="E18" s="98" t="s">
        <v>4</v>
      </c>
      <c r="F18" s="8"/>
      <c r="G18" s="8"/>
      <c r="H18" s="8"/>
      <c r="I18" s="8" t="s">
        <v>0</v>
      </c>
      <c r="J18" s="99"/>
    </row>
    <row r="19" spans="1:13" ht="21" hidden="1" customHeight="1">
      <c r="A19" s="5" t="s">
        <v>30</v>
      </c>
      <c r="B19" s="6" t="s">
        <v>16</v>
      </c>
      <c r="E19" s="100" t="s">
        <v>31</v>
      </c>
      <c r="F19" s="8">
        <v>0</v>
      </c>
      <c r="G19" s="8">
        <f t="shared" ref="G19:G45" si="3">H19-F19</f>
        <v>0</v>
      </c>
      <c r="H19" s="8">
        <v>0</v>
      </c>
      <c r="I19" s="8">
        <f t="shared" si="1"/>
        <v>0</v>
      </c>
      <c r="J19" s="99">
        <v>0</v>
      </c>
    </row>
    <row r="20" spans="1:13" ht="21" customHeight="1">
      <c r="A20" s="5">
        <v>3425</v>
      </c>
      <c r="B20" s="6" t="s">
        <v>16</v>
      </c>
      <c r="C20" s="11"/>
      <c r="D20" s="11"/>
      <c r="E20" s="104" t="s">
        <v>130</v>
      </c>
      <c r="F20" s="8">
        <v>125000</v>
      </c>
      <c r="G20" s="8">
        <f t="shared" si="3"/>
        <v>0</v>
      </c>
      <c r="H20" s="8">
        <v>125000</v>
      </c>
      <c r="I20" s="8">
        <f t="shared" si="1"/>
        <v>0</v>
      </c>
      <c r="J20" s="99">
        <v>125000</v>
      </c>
    </row>
    <row r="21" spans="1:13" ht="21" customHeight="1">
      <c r="A21" s="5">
        <v>3431</v>
      </c>
      <c r="B21" s="6" t="s">
        <v>16</v>
      </c>
      <c r="E21" s="104" t="s">
        <v>174</v>
      </c>
      <c r="F21" s="8">
        <v>5000</v>
      </c>
      <c r="G21" s="8">
        <f t="shared" si="3"/>
        <v>0</v>
      </c>
      <c r="H21" s="8">
        <v>5000</v>
      </c>
      <c r="I21" s="8">
        <f t="shared" si="1"/>
        <v>0</v>
      </c>
      <c r="J21" s="99">
        <v>5000</v>
      </c>
    </row>
    <row r="22" spans="1:13" ht="21" customHeight="1">
      <c r="A22" s="5" t="s">
        <v>78</v>
      </c>
      <c r="B22" s="6" t="s">
        <v>16</v>
      </c>
      <c r="E22" s="104" t="s">
        <v>131</v>
      </c>
      <c r="F22" s="8">
        <v>15000</v>
      </c>
      <c r="G22" s="8">
        <f t="shared" si="3"/>
        <v>0</v>
      </c>
      <c r="H22" s="8">
        <v>15000</v>
      </c>
      <c r="I22" s="8">
        <f t="shared" si="1"/>
        <v>0</v>
      </c>
      <c r="J22" s="99">
        <v>15000</v>
      </c>
    </row>
    <row r="23" spans="1:13" ht="28.5" customHeight="1">
      <c r="A23" s="55" t="s">
        <v>79</v>
      </c>
      <c r="B23" s="56" t="s">
        <v>16</v>
      </c>
      <c r="C23" s="57"/>
      <c r="D23" s="57"/>
      <c r="E23" s="105" t="s">
        <v>134</v>
      </c>
      <c r="F23" s="58">
        <v>800000</v>
      </c>
      <c r="G23" s="8">
        <f t="shared" si="3"/>
        <v>0</v>
      </c>
      <c r="H23" s="58">
        <v>800000</v>
      </c>
      <c r="I23" s="58">
        <f t="shared" si="1"/>
        <v>0</v>
      </c>
      <c r="J23" s="106">
        <v>800000</v>
      </c>
    </row>
    <row r="24" spans="1:13" ht="21" customHeight="1">
      <c r="A24" s="55" t="s">
        <v>80</v>
      </c>
      <c r="B24" s="56" t="s">
        <v>16</v>
      </c>
      <c r="C24" s="57" t="s">
        <v>100</v>
      </c>
      <c r="D24" s="57"/>
      <c r="E24" s="104" t="s">
        <v>81</v>
      </c>
      <c r="F24" s="8">
        <v>1000</v>
      </c>
      <c r="G24" s="8">
        <f t="shared" si="3"/>
        <v>0</v>
      </c>
      <c r="H24" s="8">
        <v>1000</v>
      </c>
      <c r="I24" s="8">
        <f t="shared" si="1"/>
        <v>0</v>
      </c>
      <c r="J24" s="99">
        <v>1000</v>
      </c>
    </row>
    <row r="25" spans="1:13" ht="21" customHeight="1">
      <c r="A25" s="55" t="s">
        <v>82</v>
      </c>
      <c r="B25" s="56" t="s">
        <v>16</v>
      </c>
      <c r="C25" s="57"/>
      <c r="D25" s="57"/>
      <c r="E25" s="104" t="s">
        <v>84</v>
      </c>
      <c r="F25" s="8">
        <v>40000</v>
      </c>
      <c r="G25" s="8">
        <f t="shared" si="3"/>
        <v>0</v>
      </c>
      <c r="H25" s="8">
        <v>40000</v>
      </c>
      <c r="I25" s="8">
        <f t="shared" si="1"/>
        <v>0</v>
      </c>
      <c r="J25" s="99">
        <v>40000</v>
      </c>
    </row>
    <row r="26" spans="1:13" ht="21" customHeight="1">
      <c r="A26" s="55" t="s">
        <v>83</v>
      </c>
      <c r="B26" s="56" t="s">
        <v>16</v>
      </c>
      <c r="C26" s="57"/>
      <c r="D26" s="57"/>
      <c r="E26" s="104" t="s">
        <v>85</v>
      </c>
      <c r="F26" s="8">
        <v>200000</v>
      </c>
      <c r="G26" s="8">
        <f t="shared" si="3"/>
        <v>0</v>
      </c>
      <c r="H26" s="8">
        <v>200000</v>
      </c>
      <c r="I26" s="8">
        <f t="shared" si="1"/>
        <v>0</v>
      </c>
      <c r="J26" s="99">
        <v>200000</v>
      </c>
    </row>
    <row r="27" spans="1:13" ht="21" customHeight="1">
      <c r="A27" s="5" t="s">
        <v>215</v>
      </c>
      <c r="B27" s="6" t="s">
        <v>16</v>
      </c>
      <c r="C27" s="7" t="s">
        <v>99</v>
      </c>
      <c r="E27" s="104" t="s">
        <v>175</v>
      </c>
      <c r="F27" s="8">
        <v>42000</v>
      </c>
      <c r="G27" s="8">
        <f t="shared" si="3"/>
        <v>0</v>
      </c>
      <c r="H27" s="8">
        <v>42000</v>
      </c>
      <c r="I27" s="8">
        <f t="shared" si="1"/>
        <v>0</v>
      </c>
      <c r="J27" s="99">
        <v>42000</v>
      </c>
    </row>
    <row r="28" spans="1:13" ht="21" customHeight="1">
      <c r="A28" s="5" t="s">
        <v>176</v>
      </c>
      <c r="B28" s="6" t="s">
        <v>16</v>
      </c>
      <c r="E28" s="104" t="s">
        <v>177</v>
      </c>
      <c r="F28" s="8">
        <v>2500</v>
      </c>
      <c r="G28" s="8">
        <f t="shared" si="3"/>
        <v>0</v>
      </c>
      <c r="H28" s="8">
        <v>2500</v>
      </c>
      <c r="I28" s="8">
        <f t="shared" si="1"/>
        <v>0</v>
      </c>
      <c r="J28" s="99">
        <v>2500</v>
      </c>
    </row>
    <row r="29" spans="1:13" ht="21" customHeight="1">
      <c r="A29" s="5" t="s">
        <v>86</v>
      </c>
      <c r="B29" s="6" t="s">
        <v>16</v>
      </c>
      <c r="E29" s="104" t="s">
        <v>87</v>
      </c>
      <c r="F29" s="8">
        <v>75000</v>
      </c>
      <c r="G29" s="8">
        <f t="shared" si="3"/>
        <v>0</v>
      </c>
      <c r="H29" s="8">
        <v>75000</v>
      </c>
      <c r="I29" s="8">
        <f t="shared" si="1"/>
        <v>0</v>
      </c>
      <c r="J29" s="99">
        <v>75000</v>
      </c>
    </row>
    <row r="30" spans="1:13" ht="21" customHeight="1">
      <c r="A30" s="5" t="s">
        <v>88</v>
      </c>
      <c r="B30" s="6" t="s">
        <v>16</v>
      </c>
      <c r="C30" s="7" t="s">
        <v>0</v>
      </c>
      <c r="E30" s="104" t="s">
        <v>114</v>
      </c>
      <c r="F30" s="8">
        <v>220000</v>
      </c>
      <c r="G30" s="8">
        <f t="shared" si="3"/>
        <v>0</v>
      </c>
      <c r="H30" s="8">
        <v>220000</v>
      </c>
      <c r="I30" s="8">
        <f t="shared" si="1"/>
        <v>0</v>
      </c>
      <c r="J30" s="99">
        <v>220000</v>
      </c>
      <c r="M30" s="16"/>
    </row>
    <row r="31" spans="1:13" ht="21" customHeight="1">
      <c r="A31" s="5" t="s">
        <v>88</v>
      </c>
      <c r="B31" s="6" t="s">
        <v>16</v>
      </c>
      <c r="C31" s="7" t="s">
        <v>142</v>
      </c>
      <c r="E31" s="104" t="s">
        <v>212</v>
      </c>
      <c r="F31" s="8">
        <v>2500</v>
      </c>
      <c r="G31" s="8"/>
      <c r="H31" s="8">
        <v>2500</v>
      </c>
      <c r="I31" s="8">
        <f t="shared" si="1"/>
        <v>0</v>
      </c>
      <c r="J31" s="99">
        <v>2500</v>
      </c>
      <c r="M31" s="16"/>
    </row>
    <row r="32" spans="1:13" ht="21" hidden="1" customHeight="1">
      <c r="A32" s="5" t="s">
        <v>88</v>
      </c>
      <c r="B32" s="6" t="s">
        <v>16</v>
      </c>
      <c r="C32" s="7" t="s">
        <v>89</v>
      </c>
      <c r="E32" s="104" t="s">
        <v>90</v>
      </c>
      <c r="F32" s="8">
        <v>0</v>
      </c>
      <c r="G32" s="8">
        <f t="shared" si="3"/>
        <v>0</v>
      </c>
      <c r="H32" s="8">
        <v>0</v>
      </c>
      <c r="I32" s="8">
        <f t="shared" si="1"/>
        <v>0</v>
      </c>
      <c r="J32" s="99">
        <v>0</v>
      </c>
      <c r="M32" s="16"/>
    </row>
    <row r="33" spans="1:14" ht="21" customHeight="1">
      <c r="A33" s="5" t="s">
        <v>19</v>
      </c>
      <c r="B33" s="6" t="s">
        <v>16</v>
      </c>
      <c r="C33" s="7" t="s">
        <v>91</v>
      </c>
      <c r="E33" s="104" t="s">
        <v>92</v>
      </c>
      <c r="F33" s="8">
        <v>0</v>
      </c>
      <c r="G33" s="8">
        <f t="shared" si="3"/>
        <v>193340</v>
      </c>
      <c r="H33" s="8">
        <v>193340</v>
      </c>
      <c r="I33" s="8">
        <f t="shared" si="1"/>
        <v>0</v>
      </c>
      <c r="J33" s="99">
        <v>193340</v>
      </c>
      <c r="L33" s="17"/>
      <c r="M33" s="16"/>
    </row>
    <row r="34" spans="1:14" ht="21" hidden="1" customHeight="1">
      <c r="A34" s="5" t="s">
        <v>93</v>
      </c>
      <c r="B34" s="6" t="s">
        <v>16</v>
      </c>
      <c r="C34" s="7" t="s">
        <v>0</v>
      </c>
      <c r="E34" s="104" t="s">
        <v>95</v>
      </c>
      <c r="F34" s="8">
        <v>0</v>
      </c>
      <c r="G34" s="8">
        <f t="shared" si="3"/>
        <v>0</v>
      </c>
      <c r="H34" s="8">
        <v>0</v>
      </c>
      <c r="I34" s="8">
        <f t="shared" si="1"/>
        <v>0</v>
      </c>
      <c r="J34" s="99">
        <v>0</v>
      </c>
      <c r="L34" s="18"/>
    </row>
    <row r="35" spans="1:14" ht="21" hidden="1" customHeight="1">
      <c r="A35" s="5" t="s">
        <v>96</v>
      </c>
      <c r="B35" s="6" t="s">
        <v>16</v>
      </c>
      <c r="C35" s="7" t="s">
        <v>97</v>
      </c>
      <c r="E35" s="104" t="s">
        <v>98</v>
      </c>
      <c r="F35" s="8">
        <v>0</v>
      </c>
      <c r="G35" s="8">
        <f t="shared" si="3"/>
        <v>0</v>
      </c>
      <c r="H35" s="8">
        <v>0</v>
      </c>
      <c r="I35" s="8">
        <f t="shared" si="1"/>
        <v>0</v>
      </c>
      <c r="J35" s="99">
        <v>0</v>
      </c>
      <c r="L35" s="18"/>
    </row>
    <row r="36" spans="1:14" ht="21" customHeight="1">
      <c r="A36" s="5" t="s">
        <v>109</v>
      </c>
      <c r="B36" s="6" t="s">
        <v>16</v>
      </c>
      <c r="C36" s="7" t="s">
        <v>97</v>
      </c>
      <c r="E36" s="104" t="s">
        <v>110</v>
      </c>
      <c r="F36" s="8">
        <v>15000</v>
      </c>
      <c r="G36" s="8">
        <f t="shared" si="3"/>
        <v>0</v>
      </c>
      <c r="H36" s="8">
        <v>15000</v>
      </c>
      <c r="I36" s="8">
        <f t="shared" si="1"/>
        <v>0</v>
      </c>
      <c r="J36" s="99">
        <v>15000</v>
      </c>
      <c r="L36" s="18"/>
    </row>
    <row r="37" spans="1:14" ht="21" customHeight="1">
      <c r="A37" s="5">
        <v>3495</v>
      </c>
      <c r="B37" s="6" t="s">
        <v>16</v>
      </c>
      <c r="C37" s="7" t="s">
        <v>94</v>
      </c>
      <c r="E37" s="104" t="s">
        <v>132</v>
      </c>
      <c r="F37" s="8">
        <v>250000</v>
      </c>
      <c r="G37" s="8">
        <f t="shared" si="3"/>
        <v>0</v>
      </c>
      <c r="H37" s="8">
        <v>250000</v>
      </c>
      <c r="I37" s="8">
        <f t="shared" si="1"/>
        <v>0</v>
      </c>
      <c r="J37" s="99">
        <v>250000</v>
      </c>
      <c r="L37" s="15"/>
      <c r="M37" s="16"/>
      <c r="N37" s="16"/>
    </row>
    <row r="38" spans="1:14" ht="21" customHeight="1">
      <c r="A38" s="5" t="s">
        <v>109</v>
      </c>
      <c r="B38" s="6" t="s">
        <v>16</v>
      </c>
      <c r="E38" s="103" t="s">
        <v>161</v>
      </c>
      <c r="F38" s="8">
        <f>22500+250+30000+15000</f>
        <v>67750</v>
      </c>
      <c r="G38" s="8">
        <f t="shared" si="3"/>
        <v>0</v>
      </c>
      <c r="H38" s="8">
        <v>67750</v>
      </c>
      <c r="I38" s="8">
        <f t="shared" si="1"/>
        <v>0</v>
      </c>
      <c r="J38" s="99">
        <v>67750</v>
      </c>
      <c r="L38" s="15"/>
      <c r="M38" s="15"/>
      <c r="N38" s="16"/>
    </row>
    <row r="39" spans="1:14" ht="21" customHeight="1" thickBot="1">
      <c r="A39" s="5"/>
      <c r="E39" s="101" t="s">
        <v>5</v>
      </c>
      <c r="F39" s="12">
        <f>SUBTOTAL(9,F19:F38)</f>
        <v>1860750</v>
      </c>
      <c r="G39" s="12">
        <f t="shared" si="3"/>
        <v>193340</v>
      </c>
      <c r="H39" s="12">
        <f>SUBTOTAL(9,H19:H38)</f>
        <v>2054090</v>
      </c>
      <c r="I39" s="12">
        <f>SUBTOTAL(9,I19:I38)</f>
        <v>0</v>
      </c>
      <c r="J39" s="102">
        <f>SUBTOTAL(9,J19:J38)</f>
        <v>2054090</v>
      </c>
    </row>
    <row r="40" spans="1:14" ht="21" hidden="1" customHeight="1" thickTop="1">
      <c r="A40" s="5" t="s">
        <v>178</v>
      </c>
      <c r="B40" s="6" t="s">
        <v>22</v>
      </c>
      <c r="E40" s="103" t="s">
        <v>101</v>
      </c>
      <c r="F40" s="8">
        <v>0</v>
      </c>
      <c r="G40" s="8">
        <f t="shared" ref="G40" si="4">H40-F40</f>
        <v>0</v>
      </c>
      <c r="H40" s="8">
        <v>0</v>
      </c>
      <c r="I40" s="8">
        <f>+J40-H40</f>
        <v>0</v>
      </c>
      <c r="J40" s="99">
        <v>0</v>
      </c>
    </row>
    <row r="41" spans="1:14" ht="21" hidden="1" customHeight="1">
      <c r="A41" s="5">
        <v>3630</v>
      </c>
      <c r="B41" s="6">
        <v>9001</v>
      </c>
      <c r="E41" s="100" t="s">
        <v>14</v>
      </c>
      <c r="F41" s="8">
        <v>0</v>
      </c>
      <c r="G41" s="8">
        <f t="shared" si="3"/>
        <v>0</v>
      </c>
      <c r="H41" s="8">
        <v>0</v>
      </c>
      <c r="I41" s="8">
        <f>+J41-H41</f>
        <v>0</v>
      </c>
      <c r="J41" s="99">
        <v>0</v>
      </c>
    </row>
    <row r="42" spans="1:14" ht="21" hidden="1" customHeight="1">
      <c r="A42" s="5" t="s">
        <v>32</v>
      </c>
      <c r="B42" s="6" t="s">
        <v>22</v>
      </c>
      <c r="E42" s="100" t="s">
        <v>33</v>
      </c>
      <c r="F42" s="8">
        <v>0</v>
      </c>
      <c r="G42" s="8">
        <f t="shared" si="3"/>
        <v>0</v>
      </c>
      <c r="H42" s="8">
        <v>0</v>
      </c>
      <c r="I42" s="8">
        <f>+J42-H42</f>
        <v>0</v>
      </c>
      <c r="J42" s="99">
        <v>0</v>
      </c>
    </row>
    <row r="43" spans="1:14" ht="21" hidden="1" customHeight="1">
      <c r="A43" s="5" t="s">
        <v>23</v>
      </c>
      <c r="B43" s="6" t="s">
        <v>22</v>
      </c>
      <c r="E43" s="100" t="s">
        <v>24</v>
      </c>
      <c r="F43" s="8">
        <v>0</v>
      </c>
      <c r="G43" s="8">
        <f t="shared" si="3"/>
        <v>0</v>
      </c>
      <c r="H43" s="8">
        <v>0</v>
      </c>
      <c r="I43" s="8">
        <f>+J43-H43</f>
        <v>0</v>
      </c>
      <c r="J43" s="99">
        <v>0</v>
      </c>
    </row>
    <row r="44" spans="1:14" ht="21" hidden="1" customHeight="1" thickTop="1" thickBot="1">
      <c r="A44" s="9"/>
      <c r="B44" s="10"/>
      <c r="C44" s="11"/>
      <c r="D44" s="11"/>
      <c r="E44" s="101" t="s">
        <v>15</v>
      </c>
      <c r="F44" s="12">
        <f>SUBTOTAL(9,F41:F43)</f>
        <v>0</v>
      </c>
      <c r="G44" s="12">
        <f t="shared" si="3"/>
        <v>0</v>
      </c>
      <c r="H44" s="12">
        <f>SUBTOTAL(9,H41:H43)</f>
        <v>0</v>
      </c>
      <c r="I44" s="12">
        <f>J44-H44</f>
        <v>0</v>
      </c>
      <c r="J44" s="102">
        <f>SUBTOTAL(9,J41:J43)</f>
        <v>0</v>
      </c>
    </row>
    <row r="45" spans="1:14" ht="21" customHeight="1" thickTop="1" thickBot="1">
      <c r="A45" s="5"/>
      <c r="E45" s="113" t="s">
        <v>6</v>
      </c>
      <c r="F45" s="12">
        <f>SUBTOTAL(9,F4:F44)</f>
        <v>6202238</v>
      </c>
      <c r="G45" s="12">
        <f t="shared" si="3"/>
        <v>210199</v>
      </c>
      <c r="H45" s="12">
        <f>SUBTOTAL(9,H4:H44)</f>
        <v>6412437</v>
      </c>
      <c r="I45" s="12">
        <f>J45-H45</f>
        <v>0</v>
      </c>
      <c r="J45" s="102">
        <f>SUBTOTAL(9,J4:J44)</f>
        <v>6412437</v>
      </c>
      <c r="M45" s="19"/>
    </row>
    <row r="46" spans="1:14" ht="21" customHeight="1" thickTop="1">
      <c r="A46" s="5"/>
      <c r="E46" s="100"/>
      <c r="F46" s="8"/>
      <c r="G46" s="8"/>
      <c r="H46" s="8"/>
      <c r="I46" s="8"/>
      <c r="J46" s="99"/>
    </row>
    <row r="47" spans="1:14" ht="21" customHeight="1">
      <c r="A47" s="5"/>
      <c r="E47" s="100" t="s">
        <v>213</v>
      </c>
      <c r="F47" s="8">
        <v>1228755.02</v>
      </c>
      <c r="G47" s="8">
        <f>H47-F47</f>
        <v>0</v>
      </c>
      <c r="H47" s="8">
        <v>1228755.02</v>
      </c>
      <c r="I47" s="8">
        <f>J47-H47</f>
        <v>0</v>
      </c>
      <c r="J47" s="99">
        <v>1228755.02</v>
      </c>
    </row>
    <row r="48" spans="1:14" ht="21" hidden="1" customHeight="1">
      <c r="A48" s="5"/>
      <c r="D48" s="1"/>
      <c r="E48" s="107" t="s">
        <v>69</v>
      </c>
      <c r="F48" s="35">
        <v>0</v>
      </c>
      <c r="G48" s="8">
        <f>H48-F48</f>
        <v>0</v>
      </c>
      <c r="H48" s="8">
        <v>0</v>
      </c>
      <c r="I48" s="8">
        <f>J48-H48</f>
        <v>0</v>
      </c>
      <c r="J48" s="99">
        <v>0</v>
      </c>
    </row>
    <row r="49" spans="1:10" ht="21" hidden="1" customHeight="1">
      <c r="A49" s="5"/>
      <c r="D49" s="1"/>
      <c r="E49" s="107" t="s">
        <v>70</v>
      </c>
      <c r="F49" s="35">
        <v>0</v>
      </c>
      <c r="G49" s="8">
        <f t="shared" ref="G49:G53" si="5">H49-F49</f>
        <v>0</v>
      </c>
      <c r="H49" s="8">
        <v>0</v>
      </c>
      <c r="I49" s="8">
        <f t="shared" ref="I49:I53" si="6">J49-H49</f>
        <v>0</v>
      </c>
      <c r="J49" s="99">
        <v>0</v>
      </c>
    </row>
    <row r="50" spans="1:10" ht="21" hidden="1" customHeight="1">
      <c r="A50" s="5"/>
      <c r="D50" s="1"/>
      <c r="E50" s="107" t="s">
        <v>71</v>
      </c>
      <c r="F50" s="30">
        <v>0</v>
      </c>
      <c r="G50" s="8">
        <f t="shared" si="5"/>
        <v>0</v>
      </c>
      <c r="H50" s="8">
        <v>0</v>
      </c>
      <c r="I50" s="8">
        <f t="shared" si="6"/>
        <v>0</v>
      </c>
      <c r="J50" s="99">
        <v>0</v>
      </c>
    </row>
    <row r="51" spans="1:10" ht="21" hidden="1" customHeight="1">
      <c r="A51" s="5"/>
      <c r="D51" s="1"/>
      <c r="E51" s="107" t="s">
        <v>72</v>
      </c>
      <c r="F51" s="30">
        <v>0</v>
      </c>
      <c r="G51" s="8">
        <f t="shared" si="5"/>
        <v>0</v>
      </c>
      <c r="H51" s="8">
        <v>0</v>
      </c>
      <c r="I51" s="8">
        <f t="shared" si="6"/>
        <v>0</v>
      </c>
      <c r="J51" s="99">
        <v>0</v>
      </c>
    </row>
    <row r="52" spans="1:10" ht="21" hidden="1" customHeight="1">
      <c r="A52" s="5"/>
      <c r="D52" s="1"/>
      <c r="E52" s="107" t="s">
        <v>73</v>
      </c>
      <c r="F52" s="30">
        <v>0</v>
      </c>
      <c r="G52" s="8">
        <f t="shared" si="5"/>
        <v>0</v>
      </c>
      <c r="H52" s="8">
        <v>0</v>
      </c>
      <c r="I52" s="8">
        <f t="shared" si="6"/>
        <v>0</v>
      </c>
      <c r="J52" s="99">
        <v>0</v>
      </c>
    </row>
    <row r="53" spans="1:10" ht="21" hidden="1" customHeight="1">
      <c r="A53" s="5"/>
      <c r="E53" s="100" t="s">
        <v>74</v>
      </c>
      <c r="F53" s="30">
        <v>0</v>
      </c>
      <c r="G53" s="8">
        <f t="shared" si="5"/>
        <v>0</v>
      </c>
      <c r="H53" s="8">
        <v>0</v>
      </c>
      <c r="I53" s="8">
        <f t="shared" si="6"/>
        <v>0</v>
      </c>
      <c r="J53" s="99">
        <v>0</v>
      </c>
    </row>
    <row r="54" spans="1:10" s="13" customFormat="1" ht="21" customHeight="1" thickBot="1">
      <c r="A54" s="9"/>
      <c r="B54" s="10"/>
      <c r="C54" s="11"/>
      <c r="D54" s="11"/>
      <c r="E54" s="101" t="s">
        <v>7</v>
      </c>
      <c r="F54" s="12">
        <f>SUBTOTAL(9,F47:F53)</f>
        <v>1228755.02</v>
      </c>
      <c r="G54" s="12">
        <f>SUBTOTAL(9,G47:G53)</f>
        <v>0</v>
      </c>
      <c r="H54" s="12">
        <f>SUBTOTAL(9,H47:H53)</f>
        <v>1228755.02</v>
      </c>
      <c r="I54" s="12">
        <f t="shared" ref="I54:J54" si="7">SUBTOTAL(9,I47:I53)</f>
        <v>0</v>
      </c>
      <c r="J54" s="102">
        <f t="shared" si="7"/>
        <v>1228755.02</v>
      </c>
    </row>
    <row r="55" spans="1:10" ht="21" customHeight="1" thickTop="1">
      <c r="A55" s="5"/>
      <c r="E55" s="100"/>
      <c r="F55" s="8"/>
      <c r="G55" s="8"/>
      <c r="H55" s="8"/>
      <c r="I55" s="8" t="s">
        <v>0</v>
      </c>
      <c r="J55" s="99"/>
    </row>
    <row r="56" spans="1:10" ht="21" customHeight="1">
      <c r="A56" s="5"/>
      <c r="E56" s="98"/>
      <c r="F56" s="20"/>
      <c r="G56" s="20"/>
      <c r="H56" s="20"/>
      <c r="I56" s="20"/>
      <c r="J56" s="108"/>
    </row>
    <row r="57" spans="1:10" ht="21" customHeight="1" thickBot="1">
      <c r="A57" s="21"/>
      <c r="B57" s="22"/>
      <c r="C57" s="3"/>
      <c r="D57" s="3"/>
      <c r="E57" s="109" t="s">
        <v>214</v>
      </c>
      <c r="F57" s="12">
        <f>SUBTOTAL(9,F4:F56)</f>
        <v>7430993.0199999996</v>
      </c>
      <c r="G57" s="12">
        <f>G45+G54</f>
        <v>210199</v>
      </c>
      <c r="H57" s="12">
        <f>SUBTOTAL(9,H4:H56)</f>
        <v>7641192.0199999996</v>
      </c>
      <c r="I57" s="12">
        <f>I45+I54</f>
        <v>0</v>
      </c>
      <c r="J57" s="102">
        <f>SUBTOTAL(9,J4:J56)</f>
        <v>7641192.0199999996</v>
      </c>
    </row>
    <row r="58" spans="1:10" ht="21" customHeight="1" thickTop="1">
      <c r="F58" s="8" t="s">
        <v>0</v>
      </c>
      <c r="G58" s="23"/>
      <c r="H58" s="8"/>
      <c r="J58" s="23"/>
    </row>
    <row r="59" spans="1:10" ht="21" customHeight="1">
      <c r="F59" s="8"/>
      <c r="G59" s="23"/>
      <c r="H59" s="8"/>
      <c r="I59" s="23"/>
      <c r="J59" s="23"/>
    </row>
    <row r="60" spans="1:10" ht="21" customHeight="1">
      <c r="F60" s="24"/>
      <c r="H60" s="24"/>
    </row>
  </sheetData>
  <mergeCells count="1">
    <mergeCell ref="E1:J1"/>
  </mergeCells>
  <printOptions horizontalCentered="1" gridLines="1"/>
  <pageMargins left="0.5" right="0.5" top="1" bottom="0.5" header="0.5" footer="0.25"/>
  <pageSetup scale="59" fitToHeight="2" orientation="landscape" r:id="rId1"/>
  <headerFooter scaleWithDoc="0" alignWithMargins="0">
    <oddFooter>&amp;L&amp;A&amp;CPage 1</oddFooter>
  </headerFooter>
  <rowBreaks count="1" manualBreakCount="1">
    <brk id="29" min="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5"/>
  <sheetViews>
    <sheetView zoomScale="75" zoomScaleNormal="75" workbookViewId="0">
      <selection activeCell="I25" sqref="I25"/>
    </sheetView>
  </sheetViews>
  <sheetFormatPr defaultColWidth="9.140625" defaultRowHeight="24.95" customHeight="1"/>
  <cols>
    <col min="1" max="1" width="70.140625" style="27" customWidth="1"/>
    <col min="2" max="2" width="9" style="27" customWidth="1"/>
    <col min="3" max="3" width="27.7109375" style="27" customWidth="1"/>
    <col min="4" max="4" width="30" style="27" bestFit="1" customWidth="1"/>
    <col min="5" max="6" width="27.7109375" style="27" customWidth="1"/>
    <col min="7" max="7" width="30" style="27" bestFit="1" customWidth="1"/>
    <col min="8" max="8" width="28.85546875" style="39" customWidth="1"/>
    <col min="9" max="9" width="59" style="53" customWidth="1"/>
    <col min="10" max="10" width="136.85546875" style="27" customWidth="1"/>
    <col min="11" max="16384" width="9.140625" style="27"/>
  </cols>
  <sheetData>
    <row r="1" spans="1:10" ht="30" customHeight="1">
      <c r="A1" s="129" t="s">
        <v>233</v>
      </c>
      <c r="B1" s="130"/>
      <c r="C1" s="130"/>
      <c r="D1" s="130"/>
      <c r="E1" s="130"/>
      <c r="F1" s="130"/>
      <c r="G1" s="130"/>
      <c r="H1" s="131"/>
    </row>
    <row r="2" spans="1:10" ht="66.75" customHeight="1">
      <c r="A2" s="127" t="s">
        <v>187</v>
      </c>
      <c r="B2" s="128"/>
      <c r="C2" s="28" t="s">
        <v>211</v>
      </c>
      <c r="D2" s="29" t="s">
        <v>229</v>
      </c>
      <c r="E2" s="29" t="s">
        <v>230</v>
      </c>
      <c r="F2" s="29" t="s">
        <v>103</v>
      </c>
      <c r="G2" s="29" t="s">
        <v>104</v>
      </c>
      <c r="H2" s="90" t="s">
        <v>228</v>
      </c>
      <c r="I2" s="28" t="s">
        <v>20</v>
      </c>
    </row>
    <row r="3" spans="1:10" ht="42.75" customHeight="1">
      <c r="A3" s="112" t="s">
        <v>190</v>
      </c>
      <c r="B3" s="37">
        <v>5000</v>
      </c>
      <c r="C3" s="30">
        <v>2021216</v>
      </c>
      <c r="D3" s="30">
        <f t="shared" ref="D3:D15" si="0">E3-C3</f>
        <v>209992.85999999987</v>
      </c>
      <c r="E3" s="31">
        <v>2231208.86</v>
      </c>
      <c r="F3" s="31">
        <f>'INCREASE(DECREASE)'!B8</f>
        <v>0</v>
      </c>
      <c r="G3" s="30">
        <f>H3-F3-E3</f>
        <v>-13435.949999999721</v>
      </c>
      <c r="H3" s="91">
        <v>2217772.91</v>
      </c>
      <c r="I3" s="88" t="s">
        <v>0</v>
      </c>
      <c r="J3" s="43"/>
    </row>
    <row r="4" spans="1:10" ht="39.950000000000003" customHeight="1">
      <c r="A4" s="112" t="s">
        <v>197</v>
      </c>
      <c r="B4" s="37">
        <v>6100</v>
      </c>
      <c r="C4" s="31">
        <v>965297</v>
      </c>
      <c r="D4" s="30">
        <f t="shared" si="0"/>
        <v>74337.959999999963</v>
      </c>
      <c r="E4" s="31">
        <v>1039634.96</v>
      </c>
      <c r="F4" s="31">
        <f>'INCREASE(DECREASE)'!C8</f>
        <v>0</v>
      </c>
      <c r="G4" s="30">
        <f>H4-F4-E4</f>
        <v>20093.75</v>
      </c>
      <c r="H4" s="91">
        <v>1059728.71</v>
      </c>
      <c r="I4" s="88" t="s">
        <v>0</v>
      </c>
    </row>
    <row r="5" spans="1:10" ht="39.950000000000003" hidden="1" customHeight="1">
      <c r="A5" s="112" t="s">
        <v>203</v>
      </c>
      <c r="B5" s="37">
        <v>6200</v>
      </c>
      <c r="C5" s="31">
        <v>0</v>
      </c>
      <c r="D5" s="30">
        <f t="shared" si="0"/>
        <v>0</v>
      </c>
      <c r="E5" s="30">
        <v>0</v>
      </c>
      <c r="F5" s="31">
        <v>0</v>
      </c>
      <c r="G5" s="30">
        <f t="shared" ref="G5:G16" si="1">H5-F5-E5</f>
        <v>0</v>
      </c>
      <c r="H5" s="92">
        <v>0</v>
      </c>
      <c r="I5" s="88" t="s">
        <v>0</v>
      </c>
    </row>
    <row r="6" spans="1:10" ht="39.950000000000003" customHeight="1">
      <c r="A6" s="112" t="s">
        <v>191</v>
      </c>
      <c r="B6" s="37">
        <v>6300</v>
      </c>
      <c r="C6" s="30">
        <v>275758</v>
      </c>
      <c r="D6" s="30">
        <f t="shared" si="0"/>
        <v>-42291.670000000013</v>
      </c>
      <c r="E6" s="30">
        <v>233466.33</v>
      </c>
      <c r="F6" s="31">
        <f>'INCREASE(DECREASE)'!E8</f>
        <v>0</v>
      </c>
      <c r="G6" s="30">
        <f t="shared" si="1"/>
        <v>0</v>
      </c>
      <c r="H6" s="92">
        <v>233466.33</v>
      </c>
      <c r="I6" s="88" t="s">
        <v>0</v>
      </c>
    </row>
    <row r="7" spans="1:10" ht="39.950000000000003" customHeight="1">
      <c r="A7" s="112" t="s">
        <v>204</v>
      </c>
      <c r="B7" s="37">
        <v>6400</v>
      </c>
      <c r="C7" s="30">
        <v>2000</v>
      </c>
      <c r="D7" s="30">
        <f t="shared" si="0"/>
        <v>1054.5100000000002</v>
      </c>
      <c r="E7" s="30">
        <v>3054.51</v>
      </c>
      <c r="F7" s="31">
        <v>0</v>
      </c>
      <c r="G7" s="30">
        <f t="shared" si="1"/>
        <v>0</v>
      </c>
      <c r="H7" s="92">
        <v>3054.51</v>
      </c>
      <c r="I7" s="88" t="s">
        <v>0</v>
      </c>
    </row>
    <row r="8" spans="1:10" ht="39.950000000000003" customHeight="1">
      <c r="A8" s="112" t="s">
        <v>192</v>
      </c>
      <c r="B8" s="37">
        <v>6500</v>
      </c>
      <c r="C8" s="30">
        <v>129042</v>
      </c>
      <c r="D8" s="30">
        <f t="shared" si="0"/>
        <v>-61750.83</v>
      </c>
      <c r="E8" s="30">
        <v>67291.17</v>
      </c>
      <c r="F8" s="31">
        <f>'INCREASE(DECREASE)'!G8</f>
        <v>0</v>
      </c>
      <c r="G8" s="30">
        <f t="shared" si="1"/>
        <v>-10000</v>
      </c>
      <c r="H8" s="92">
        <v>57291.17</v>
      </c>
      <c r="I8" s="88" t="s">
        <v>0</v>
      </c>
    </row>
    <row r="9" spans="1:10" ht="39.950000000000003" hidden="1" customHeight="1">
      <c r="A9" s="112" t="s">
        <v>205</v>
      </c>
      <c r="B9" s="37">
        <v>7100</v>
      </c>
      <c r="C9" s="30">
        <v>0</v>
      </c>
      <c r="D9" s="30">
        <f t="shared" si="0"/>
        <v>0</v>
      </c>
      <c r="E9" s="30">
        <v>0</v>
      </c>
      <c r="F9" s="31">
        <v>0</v>
      </c>
      <c r="G9" s="30">
        <f t="shared" si="1"/>
        <v>0</v>
      </c>
      <c r="H9" s="92">
        <v>0</v>
      </c>
      <c r="I9" s="88" t="s">
        <v>0</v>
      </c>
    </row>
    <row r="10" spans="1:10" ht="39.950000000000003" hidden="1" customHeight="1">
      <c r="A10" s="112" t="s">
        <v>206</v>
      </c>
      <c r="B10" s="37">
        <v>7200</v>
      </c>
      <c r="C10" s="30">
        <v>0</v>
      </c>
      <c r="D10" s="30">
        <f t="shared" si="0"/>
        <v>0</v>
      </c>
      <c r="E10" s="30">
        <v>0</v>
      </c>
      <c r="F10" s="31">
        <v>0</v>
      </c>
      <c r="G10" s="30">
        <f t="shared" si="1"/>
        <v>0</v>
      </c>
      <c r="H10" s="92">
        <v>0</v>
      </c>
      <c r="I10" s="88"/>
    </row>
    <row r="11" spans="1:10" ht="39.950000000000003" customHeight="1">
      <c r="A11" s="112" t="s">
        <v>193</v>
      </c>
      <c r="B11" s="37">
        <v>7300</v>
      </c>
      <c r="C11" s="30">
        <v>898386</v>
      </c>
      <c r="D11" s="30">
        <f t="shared" si="0"/>
        <v>-130602.48999999999</v>
      </c>
      <c r="E11" s="30">
        <v>767783.51</v>
      </c>
      <c r="F11" s="31">
        <f>'INCREASE(DECREASE)'!J8</f>
        <v>0</v>
      </c>
      <c r="G11" s="30">
        <f t="shared" si="1"/>
        <v>646.17999999993481</v>
      </c>
      <c r="H11" s="92">
        <v>768429.69</v>
      </c>
      <c r="I11" s="88" t="s">
        <v>0</v>
      </c>
    </row>
    <row r="12" spans="1:10" ht="39.950000000000003" customHeight="1">
      <c r="A12" s="112" t="s">
        <v>207</v>
      </c>
      <c r="B12" s="37">
        <v>7400</v>
      </c>
      <c r="C12" s="30">
        <v>0</v>
      </c>
      <c r="D12" s="30">
        <f t="shared" si="0"/>
        <v>1327.93</v>
      </c>
      <c r="E12" s="30">
        <v>1327.93</v>
      </c>
      <c r="F12" s="31">
        <v>0</v>
      </c>
      <c r="G12" s="30">
        <f t="shared" si="1"/>
        <v>0</v>
      </c>
      <c r="H12" s="92">
        <v>1327.93</v>
      </c>
      <c r="I12" s="88" t="s">
        <v>0</v>
      </c>
    </row>
    <row r="13" spans="1:10" ht="39.950000000000003" hidden="1" customHeight="1">
      <c r="A13" s="112" t="s">
        <v>208</v>
      </c>
      <c r="B13" s="37">
        <v>7800</v>
      </c>
      <c r="C13" s="30">
        <v>0</v>
      </c>
      <c r="D13" s="30">
        <f t="shared" si="0"/>
        <v>0</v>
      </c>
      <c r="E13" s="30">
        <v>0</v>
      </c>
      <c r="F13" s="31">
        <f>'INCREASE(DECREASE)'!N8</f>
        <v>0</v>
      </c>
      <c r="G13" s="30">
        <f t="shared" si="1"/>
        <v>0</v>
      </c>
      <c r="H13" s="92">
        <v>0</v>
      </c>
      <c r="I13" s="88" t="s">
        <v>0</v>
      </c>
    </row>
    <row r="14" spans="1:10" ht="39.950000000000003" customHeight="1">
      <c r="A14" s="112" t="s">
        <v>194</v>
      </c>
      <c r="B14" s="37">
        <v>7900</v>
      </c>
      <c r="C14" s="30">
        <v>1169597</v>
      </c>
      <c r="D14" s="30">
        <f t="shared" si="0"/>
        <v>-14232.659999999916</v>
      </c>
      <c r="E14" s="30">
        <v>1155364.3400000001</v>
      </c>
      <c r="F14" s="31">
        <f>'INCREASE(DECREASE)'!O8</f>
        <v>0</v>
      </c>
      <c r="G14" s="30">
        <f t="shared" si="1"/>
        <v>2696.0200000000186</v>
      </c>
      <c r="H14" s="92">
        <v>1158060.3600000001</v>
      </c>
      <c r="I14" s="88" t="s">
        <v>0</v>
      </c>
    </row>
    <row r="15" spans="1:10" ht="39.950000000000003" customHeight="1">
      <c r="A15" s="112" t="s">
        <v>195</v>
      </c>
      <c r="B15" s="37">
        <v>8100</v>
      </c>
      <c r="C15" s="30">
        <v>141289</v>
      </c>
      <c r="D15" s="30">
        <f t="shared" si="0"/>
        <v>0</v>
      </c>
      <c r="E15" s="30">
        <v>141289</v>
      </c>
      <c r="F15" s="31">
        <f>'INCREASE(DECREASE)'!P8</f>
        <v>0</v>
      </c>
      <c r="G15" s="30">
        <f t="shared" si="1"/>
        <v>0</v>
      </c>
      <c r="H15" s="92">
        <v>141289</v>
      </c>
      <c r="I15" s="88" t="s">
        <v>0</v>
      </c>
    </row>
    <row r="16" spans="1:10" ht="39.950000000000003" customHeight="1">
      <c r="A16" s="112" t="s">
        <v>196</v>
      </c>
      <c r="B16" s="37">
        <v>9100</v>
      </c>
      <c r="C16" s="30">
        <v>74542</v>
      </c>
      <c r="D16" s="30">
        <f t="shared" ref="D16:D17" si="2">E16-C16</f>
        <v>181572</v>
      </c>
      <c r="E16" s="30">
        <v>256114</v>
      </c>
      <c r="F16" s="31">
        <f>'INCREASE(DECREASE)'!R8</f>
        <v>0</v>
      </c>
      <c r="G16" s="30">
        <f t="shared" si="1"/>
        <v>0</v>
      </c>
      <c r="H16" s="92">
        <v>256114</v>
      </c>
      <c r="I16" s="88" t="s">
        <v>0</v>
      </c>
    </row>
    <row r="17" spans="1:10" ht="39.75" hidden="1" customHeight="1">
      <c r="A17" s="112" t="s">
        <v>209</v>
      </c>
      <c r="B17" s="37">
        <v>9700</v>
      </c>
      <c r="C17" s="30">
        <v>0</v>
      </c>
      <c r="D17" s="30">
        <f t="shared" si="2"/>
        <v>0</v>
      </c>
      <c r="E17" s="30">
        <v>0</v>
      </c>
      <c r="F17" s="32">
        <f>'INCREASE(DECREASE)'!T8</f>
        <v>0</v>
      </c>
      <c r="G17" s="30">
        <f>H17-F17-E17</f>
        <v>0</v>
      </c>
      <c r="H17" s="92">
        <v>0</v>
      </c>
      <c r="I17" s="89"/>
    </row>
    <row r="18" spans="1:10" ht="30" customHeight="1" thickBot="1">
      <c r="A18" s="93" t="s">
        <v>188</v>
      </c>
      <c r="B18" s="110"/>
      <c r="C18" s="33">
        <f t="shared" ref="C18:H18" si="3">SUM(C3:C17)</f>
        <v>5677127</v>
      </c>
      <c r="D18" s="33">
        <f t="shared" si="3"/>
        <v>219407.60999999993</v>
      </c>
      <c r="E18" s="33">
        <f t="shared" si="3"/>
        <v>5896534.6099999994</v>
      </c>
      <c r="F18" s="33">
        <f t="shared" si="3"/>
        <v>0</v>
      </c>
      <c r="G18" s="33">
        <f t="shared" si="3"/>
        <v>2.3283064365386963E-10</v>
      </c>
      <c r="H18" s="94">
        <f t="shared" si="3"/>
        <v>5896534.6100000003</v>
      </c>
      <c r="I18" s="132" t="s">
        <v>0</v>
      </c>
      <c r="J18" s="34"/>
    </row>
    <row r="19" spans="1:10" ht="30" customHeight="1" thickTop="1">
      <c r="A19" s="112" t="s">
        <v>198</v>
      </c>
      <c r="B19" s="37">
        <v>2710</v>
      </c>
      <c r="C19" s="35">
        <v>98437.11</v>
      </c>
      <c r="D19" s="30">
        <f t="shared" ref="D19:D24" si="4">E19-C19</f>
        <v>0</v>
      </c>
      <c r="E19" s="30">
        <v>98437.11</v>
      </c>
      <c r="F19" s="30">
        <v>0</v>
      </c>
      <c r="G19" s="30">
        <f>H19-F19-E19</f>
        <v>0</v>
      </c>
      <c r="H19" s="92">
        <v>98437.11</v>
      </c>
      <c r="I19" s="132"/>
      <c r="J19" s="36"/>
    </row>
    <row r="20" spans="1:10" ht="30" hidden="1" customHeight="1">
      <c r="A20" s="112" t="s">
        <v>199</v>
      </c>
      <c r="B20" s="37">
        <v>2720</v>
      </c>
      <c r="C20" s="35">
        <v>0</v>
      </c>
      <c r="D20" s="30">
        <f t="shared" si="4"/>
        <v>0</v>
      </c>
      <c r="E20" s="30">
        <v>0</v>
      </c>
      <c r="F20" s="30">
        <v>0</v>
      </c>
      <c r="G20" s="30">
        <f t="shared" ref="G20:G21" si="5">H20-F20-E20</f>
        <v>0</v>
      </c>
      <c r="H20" s="92">
        <v>0</v>
      </c>
      <c r="I20" s="132"/>
      <c r="J20" s="36"/>
    </row>
    <row r="21" spans="1:10" ht="30" hidden="1" customHeight="1">
      <c r="A21" s="112" t="s">
        <v>200</v>
      </c>
      <c r="B21" s="37">
        <v>2730</v>
      </c>
      <c r="C21" s="30">
        <v>0</v>
      </c>
      <c r="D21" s="30">
        <f t="shared" si="4"/>
        <v>0</v>
      </c>
      <c r="E21" s="30">
        <v>0</v>
      </c>
      <c r="F21" s="30">
        <v>0</v>
      </c>
      <c r="G21" s="30">
        <f t="shared" si="5"/>
        <v>0</v>
      </c>
      <c r="H21" s="92">
        <v>0</v>
      </c>
      <c r="I21" s="132"/>
      <c r="J21" s="36"/>
    </row>
    <row r="22" spans="1:10" ht="30" customHeight="1">
      <c r="A22" s="112" t="s">
        <v>201</v>
      </c>
      <c r="B22" s="37">
        <v>2740</v>
      </c>
      <c r="C22" s="30">
        <v>1655428.91</v>
      </c>
      <c r="D22" s="30">
        <f t="shared" si="4"/>
        <v>-9208.6099999998696</v>
      </c>
      <c r="E22" s="30">
        <v>1646220.3</v>
      </c>
      <c r="F22" s="30">
        <v>0</v>
      </c>
      <c r="G22" s="30">
        <f t="shared" ref="G22:G23" si="6">H22-F22-E22</f>
        <v>0</v>
      </c>
      <c r="H22" s="95">
        <f>1655428.91-9208.61</f>
        <v>1646220.2999999998</v>
      </c>
      <c r="I22" s="132"/>
      <c r="J22" s="36"/>
    </row>
    <row r="23" spans="1:10" ht="30" hidden="1" customHeight="1">
      <c r="A23" s="112" t="s">
        <v>202</v>
      </c>
      <c r="B23" s="37">
        <v>2750</v>
      </c>
      <c r="C23" s="30">
        <v>0</v>
      </c>
      <c r="D23" s="30">
        <f t="shared" si="4"/>
        <v>0</v>
      </c>
      <c r="E23" s="30">
        <v>0</v>
      </c>
      <c r="F23" s="30">
        <v>0</v>
      </c>
      <c r="G23" s="30">
        <f t="shared" si="6"/>
        <v>0</v>
      </c>
      <c r="H23" s="92">
        <v>0</v>
      </c>
      <c r="I23" s="132"/>
      <c r="J23" s="36"/>
    </row>
    <row r="24" spans="1:10" ht="30" customHeight="1" thickBot="1">
      <c r="A24" s="114" t="s">
        <v>215</v>
      </c>
      <c r="B24" s="111"/>
      <c r="C24" s="33">
        <f>SUM(C18:C23)</f>
        <v>7430993.0200000005</v>
      </c>
      <c r="D24" s="33">
        <f t="shared" si="4"/>
        <v>210198.99999999907</v>
      </c>
      <c r="E24" s="33">
        <f>SUM(E18:E23)</f>
        <v>7641192.0199999996</v>
      </c>
      <c r="F24" s="33">
        <f>SUM(F18:F23)</f>
        <v>0</v>
      </c>
      <c r="G24" s="33">
        <f>SUM(G18:G23)</f>
        <v>2.3283064365386963E-10</v>
      </c>
      <c r="H24" s="94">
        <f>SUM(H18:H23)</f>
        <v>7641192.0200000005</v>
      </c>
      <c r="I24" s="132"/>
    </row>
    <row r="25" spans="1:10" ht="24.95" customHeight="1">
      <c r="A25" s="37"/>
      <c r="B25" s="37"/>
      <c r="C25" s="35"/>
      <c r="D25" s="35"/>
      <c r="E25" s="35" t="s">
        <v>0</v>
      </c>
      <c r="F25" s="35" t="s">
        <v>0</v>
      </c>
      <c r="G25" s="35"/>
      <c r="H25" s="38" t="s">
        <v>0</v>
      </c>
    </row>
    <row r="26" spans="1:10" ht="24.95" customHeight="1">
      <c r="A26" s="37"/>
      <c r="B26" s="37"/>
      <c r="C26" s="37"/>
      <c r="D26" s="35"/>
      <c r="E26" s="37"/>
      <c r="G26" s="35" t="s">
        <v>21</v>
      </c>
      <c r="H26" s="38">
        <f>REVENUE!J57</f>
        <v>7641192.0199999996</v>
      </c>
      <c r="I26" s="54"/>
    </row>
    <row r="27" spans="1:10" ht="24.95" customHeight="1">
      <c r="A27" s="37"/>
      <c r="B27" s="37"/>
      <c r="C27" s="37"/>
      <c r="E27" s="37"/>
      <c r="F27" s="35" t="s">
        <v>0</v>
      </c>
      <c r="G27" s="37"/>
      <c r="H27" s="38">
        <f>+H26-H24</f>
        <v>0</v>
      </c>
    </row>
    <row r="28" spans="1:10" ht="24.95" customHeight="1">
      <c r="D28" s="34"/>
      <c r="G28" s="34"/>
      <c r="I28" s="54"/>
    </row>
    <row r="29" spans="1:10" ht="24.95" customHeight="1">
      <c r="D29" s="35"/>
      <c r="G29" s="34"/>
      <c r="H29" s="42"/>
      <c r="I29" s="54"/>
    </row>
    <row r="30" spans="1:10" ht="24.95" customHeight="1">
      <c r="G30" s="34"/>
      <c r="J30" s="34"/>
    </row>
    <row r="31" spans="1:10" ht="24.95" customHeight="1">
      <c r="J31" s="34"/>
    </row>
    <row r="32" spans="1:10" ht="24.95" customHeight="1">
      <c r="D32" s="34"/>
      <c r="G32" s="34"/>
    </row>
    <row r="36" spans="6:8" ht="24.95" customHeight="1">
      <c r="F36" s="34"/>
    </row>
    <row r="37" spans="6:8" ht="24.95" customHeight="1">
      <c r="H37" s="27"/>
    </row>
    <row r="38" spans="6:8" ht="24.95" customHeight="1">
      <c r="H38" s="27"/>
    </row>
    <row r="39" spans="6:8" ht="24.95" customHeight="1">
      <c r="H39" s="27"/>
    </row>
    <row r="40" spans="6:8" ht="24.95" customHeight="1">
      <c r="H40" s="27"/>
    </row>
    <row r="41" spans="6:8" ht="24.95" customHeight="1">
      <c r="H41" s="27"/>
    </row>
    <row r="42" spans="6:8" ht="24.95" customHeight="1">
      <c r="H42" s="27"/>
    </row>
    <row r="43" spans="6:8" ht="24.95" customHeight="1">
      <c r="H43" s="27"/>
    </row>
    <row r="44" spans="6:8" ht="24.95" customHeight="1">
      <c r="H44" s="27"/>
    </row>
    <row r="45" spans="6:8" ht="24.95" customHeight="1">
      <c r="H45" s="27"/>
    </row>
    <row r="46" spans="6:8" ht="24.95" customHeight="1">
      <c r="H46" s="27"/>
    </row>
    <row r="47" spans="6:8" ht="24.95" customHeight="1">
      <c r="H47" s="27"/>
    </row>
    <row r="48" spans="6:8" ht="24.95" customHeight="1">
      <c r="H48" s="27"/>
    </row>
    <row r="49" spans="8:8" ht="24.95" customHeight="1">
      <c r="H49" s="27"/>
    </row>
    <row r="50" spans="8:8" ht="24.95" customHeight="1">
      <c r="H50" s="27"/>
    </row>
    <row r="51" spans="8:8" ht="24.95" customHeight="1">
      <c r="H51" s="27"/>
    </row>
    <row r="52" spans="8:8" ht="24.95" customHeight="1">
      <c r="H52" s="27"/>
    </row>
    <row r="53" spans="8:8" ht="24.95" customHeight="1">
      <c r="H53" s="27"/>
    </row>
    <row r="54" spans="8:8" ht="24.95" customHeight="1">
      <c r="H54" s="27"/>
    </row>
    <row r="55" spans="8:8" ht="24.95" customHeight="1">
      <c r="H55" s="27"/>
    </row>
    <row r="56" spans="8:8" ht="24.95" customHeight="1">
      <c r="H56" s="27"/>
    </row>
    <row r="57" spans="8:8" ht="24.95" customHeight="1">
      <c r="H57" s="27"/>
    </row>
    <row r="58" spans="8:8" ht="24.95" customHeight="1">
      <c r="H58" s="27"/>
    </row>
    <row r="59" spans="8:8" ht="24.95" customHeight="1">
      <c r="H59" s="27"/>
    </row>
    <row r="60" spans="8:8" ht="24.95" customHeight="1">
      <c r="H60" s="27"/>
    </row>
    <row r="61" spans="8:8" ht="24.95" customHeight="1">
      <c r="H61" s="27"/>
    </row>
    <row r="62" spans="8:8" ht="24.95" customHeight="1">
      <c r="H62" s="27"/>
    </row>
    <row r="63" spans="8:8" ht="24.95" customHeight="1">
      <c r="H63" s="27"/>
    </row>
    <row r="64" spans="8:8" ht="24.95" customHeight="1">
      <c r="H64" s="27"/>
    </row>
    <row r="65" spans="8:8" ht="24.95" customHeight="1">
      <c r="H65" s="27"/>
    </row>
  </sheetData>
  <sheetProtection selectLockedCells="1"/>
  <mergeCells count="3">
    <mergeCell ref="A2:B2"/>
    <mergeCell ref="A1:H1"/>
    <mergeCell ref="I18:I24"/>
  </mergeCells>
  <phoneticPr fontId="0" type="noConversion"/>
  <printOptions horizontalCentered="1"/>
  <pageMargins left="0.5" right="0.5" top="1" bottom="0.5" header="0.5" footer="0.25"/>
  <pageSetup scale="51" firstPageNumber="3" orientation="landscape" useFirstPageNumber="1" r:id="rId1"/>
  <headerFooter scaleWithDoc="0" alignWithMargins="0">
    <oddFooter>&amp;L&amp;A&amp;CPage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workbookViewId="0">
      <selection activeCell="B26" sqref="B26"/>
    </sheetView>
  </sheetViews>
  <sheetFormatPr defaultRowHeight="30" customHeight="1"/>
  <cols>
    <col min="1" max="1" width="79.42578125" style="62" bestFit="1" customWidth="1"/>
    <col min="2" max="2" width="21" style="72" bestFit="1" customWidth="1"/>
    <col min="3" max="3" width="44.140625" style="74" customWidth="1"/>
    <col min="4" max="16384" width="9.140625" style="62"/>
  </cols>
  <sheetData>
    <row r="1" spans="1:3" ht="30" customHeight="1">
      <c r="A1" s="59" t="s">
        <v>105</v>
      </c>
      <c r="B1" s="60" t="s">
        <v>37</v>
      </c>
      <c r="C1" s="61" t="s">
        <v>10</v>
      </c>
    </row>
    <row r="2" spans="1:3" ht="30" hidden="1" customHeight="1">
      <c r="A2" s="63" t="s">
        <v>124</v>
      </c>
      <c r="B2" s="64"/>
      <c r="C2" s="65"/>
    </row>
    <row r="3" spans="1:3" ht="30" hidden="1" customHeight="1">
      <c r="A3" s="66"/>
      <c r="B3" s="64"/>
      <c r="C3" s="65"/>
    </row>
    <row r="4" spans="1:3" ht="30" hidden="1" customHeight="1">
      <c r="A4" s="63" t="s">
        <v>11</v>
      </c>
      <c r="B4" s="67">
        <f>SUBTOTAL(9,B2:B3)</f>
        <v>0</v>
      </c>
      <c r="C4" s="65"/>
    </row>
    <row r="5" spans="1:3" ht="30" hidden="1" customHeight="1">
      <c r="A5" s="63"/>
      <c r="B5" s="67"/>
      <c r="C5" s="65"/>
    </row>
    <row r="6" spans="1:3" ht="30" customHeight="1">
      <c r="A6" s="63" t="s">
        <v>2</v>
      </c>
      <c r="B6" s="64"/>
      <c r="C6" s="65"/>
    </row>
    <row r="7" spans="1:3" ht="30" hidden="1" customHeight="1">
      <c r="A7" s="66" t="s">
        <v>35</v>
      </c>
      <c r="B7" s="64"/>
      <c r="C7" s="65" t="s">
        <v>166</v>
      </c>
    </row>
    <row r="8" spans="1:3" ht="30" hidden="1" customHeight="1">
      <c r="A8" s="66" t="s">
        <v>26</v>
      </c>
      <c r="B8" s="64"/>
      <c r="C8" s="65" t="s">
        <v>106</v>
      </c>
    </row>
    <row r="9" spans="1:3" ht="30" hidden="1" customHeight="1">
      <c r="A9" s="66" t="s">
        <v>40</v>
      </c>
      <c r="B9" s="64"/>
      <c r="C9" s="65" t="s">
        <v>172</v>
      </c>
    </row>
    <row r="10" spans="1:3" ht="30" hidden="1" customHeight="1">
      <c r="A10" s="66" t="s">
        <v>25</v>
      </c>
      <c r="B10" s="64"/>
      <c r="C10" s="65" t="s">
        <v>107</v>
      </c>
    </row>
    <row r="11" spans="1:3" ht="30" customHeight="1">
      <c r="A11" s="75" t="s">
        <v>164</v>
      </c>
      <c r="B11" s="64"/>
      <c r="C11" s="65" t="s">
        <v>165</v>
      </c>
    </row>
    <row r="12" spans="1:3" ht="30" hidden="1" customHeight="1">
      <c r="A12" s="75" t="s">
        <v>167</v>
      </c>
      <c r="B12" s="64"/>
      <c r="C12" s="65" t="s">
        <v>168</v>
      </c>
    </row>
    <row r="13" spans="1:3" ht="30" customHeight="1">
      <c r="A13" s="68" t="s">
        <v>3</v>
      </c>
      <c r="B13" s="69">
        <f>SUBTOTAL(9,B7:B12)</f>
        <v>0</v>
      </c>
      <c r="C13" s="65"/>
    </row>
    <row r="14" spans="1:3" ht="30" customHeight="1">
      <c r="A14" s="70"/>
      <c r="B14" s="71"/>
      <c r="C14" s="65"/>
    </row>
    <row r="15" spans="1:3" ht="30" customHeight="1">
      <c r="A15" s="68" t="s">
        <v>4</v>
      </c>
      <c r="B15" s="71"/>
      <c r="C15" s="65"/>
    </row>
    <row r="16" spans="1:3" ht="30" hidden="1" customHeight="1">
      <c r="A16" s="66" t="s">
        <v>36</v>
      </c>
      <c r="B16" s="71"/>
      <c r="C16" s="65" t="s">
        <v>111</v>
      </c>
    </row>
    <row r="17" spans="1:3" ht="30" hidden="1" customHeight="1">
      <c r="A17" s="75" t="s">
        <v>38</v>
      </c>
      <c r="B17" s="71"/>
      <c r="C17" s="65"/>
    </row>
    <row r="18" spans="1:3" ht="30" hidden="1" customHeight="1">
      <c r="A18" s="75" t="s">
        <v>112</v>
      </c>
      <c r="B18" s="71"/>
      <c r="C18" s="65" t="s">
        <v>113</v>
      </c>
    </row>
    <row r="19" spans="1:3" ht="30" hidden="1" customHeight="1">
      <c r="A19" s="75" t="s">
        <v>116</v>
      </c>
      <c r="B19" s="71"/>
      <c r="C19" s="65" t="s">
        <v>117</v>
      </c>
    </row>
    <row r="20" spans="1:3" ht="30" hidden="1" customHeight="1">
      <c r="A20" s="75" t="s">
        <v>118</v>
      </c>
      <c r="B20" s="71"/>
      <c r="C20" s="65" t="s">
        <v>119</v>
      </c>
    </row>
    <row r="21" spans="1:3" ht="30" hidden="1" customHeight="1">
      <c r="A21" s="75" t="s">
        <v>120</v>
      </c>
      <c r="B21" s="71"/>
      <c r="C21" s="65" t="s">
        <v>84</v>
      </c>
    </row>
    <row r="22" spans="1:3" ht="30" hidden="1" customHeight="1">
      <c r="A22" s="75" t="s">
        <v>121</v>
      </c>
      <c r="B22" s="71"/>
      <c r="C22" s="65" t="s">
        <v>85</v>
      </c>
    </row>
    <row r="23" spans="1:3" ht="30" hidden="1" customHeight="1">
      <c r="A23" s="75" t="s">
        <v>108</v>
      </c>
      <c r="B23" s="71"/>
      <c r="C23" s="65"/>
    </row>
    <row r="24" spans="1:3" ht="30" hidden="1" customHeight="1">
      <c r="A24" s="75" t="s">
        <v>122</v>
      </c>
      <c r="B24" s="71"/>
      <c r="C24" s="65" t="s">
        <v>123</v>
      </c>
    </row>
    <row r="25" spans="1:3" ht="30" hidden="1" customHeight="1">
      <c r="A25" s="75" t="s">
        <v>41</v>
      </c>
      <c r="B25" s="71"/>
      <c r="C25" s="65" t="s">
        <v>114</v>
      </c>
    </row>
    <row r="26" spans="1:3" ht="30" customHeight="1">
      <c r="A26" s="75" t="s">
        <v>129</v>
      </c>
      <c r="B26" s="71"/>
      <c r="C26" s="65" t="s">
        <v>115</v>
      </c>
    </row>
    <row r="27" spans="1:3" ht="30" hidden="1" customHeight="1">
      <c r="A27" s="75" t="s">
        <v>169</v>
      </c>
      <c r="B27" s="71"/>
      <c r="C27" s="65" t="s">
        <v>170</v>
      </c>
    </row>
    <row r="28" spans="1:3" ht="30" hidden="1" customHeight="1">
      <c r="A28" s="75" t="s">
        <v>29</v>
      </c>
      <c r="B28" s="71"/>
      <c r="C28" s="65" t="s">
        <v>171</v>
      </c>
    </row>
    <row r="29" spans="1:3" ht="30" hidden="1" customHeight="1">
      <c r="A29" s="87" t="s">
        <v>125</v>
      </c>
      <c r="B29" s="71"/>
      <c r="C29" s="65" t="s">
        <v>126</v>
      </c>
    </row>
    <row r="30" spans="1:3" ht="30" hidden="1" customHeight="1">
      <c r="A30" s="87" t="s">
        <v>127</v>
      </c>
      <c r="B30" s="71"/>
      <c r="C30" s="65" t="s">
        <v>128</v>
      </c>
    </row>
    <row r="31" spans="1:3" ht="30" customHeight="1">
      <c r="A31" s="63" t="s">
        <v>5</v>
      </c>
      <c r="B31" s="67">
        <f>SUBTOTAL(9,B16:B30)</f>
        <v>0</v>
      </c>
      <c r="C31" s="73"/>
    </row>
    <row r="32" spans="1:3" ht="30" hidden="1" customHeight="1">
      <c r="A32" s="63"/>
      <c r="B32" s="67"/>
      <c r="C32" s="65"/>
    </row>
    <row r="33" spans="1:3" ht="30" hidden="1" customHeight="1">
      <c r="A33" s="63" t="s">
        <v>76</v>
      </c>
      <c r="B33" s="64"/>
      <c r="C33" s="65"/>
    </row>
    <row r="34" spans="1:3" ht="30" hidden="1" customHeight="1">
      <c r="A34" s="63" t="s">
        <v>43</v>
      </c>
      <c r="B34" s="67">
        <f>SUBTOTAL(9,B33:B33)</f>
        <v>0</v>
      </c>
      <c r="C34" s="73"/>
    </row>
    <row r="35" spans="1:3" ht="59.25" customHeight="1">
      <c r="A35" s="63" t="s">
        <v>12</v>
      </c>
      <c r="B35" s="67">
        <f>SUBTOTAL(9,B2:B34)</f>
        <v>0</v>
      </c>
      <c r="C35" s="73"/>
    </row>
    <row r="36" spans="1:3" ht="30" customHeight="1">
      <c r="A36" s="133"/>
      <c r="B36" s="134"/>
      <c r="C36" s="135"/>
    </row>
    <row r="37" spans="1:3" ht="30" hidden="1" customHeight="1">
      <c r="A37" s="63" t="s">
        <v>57</v>
      </c>
      <c r="B37" s="64"/>
      <c r="C37" s="65"/>
    </row>
    <row r="38" spans="1:3" ht="30" hidden="1" customHeight="1">
      <c r="A38" s="63" t="s">
        <v>58</v>
      </c>
      <c r="B38" s="64"/>
      <c r="C38" s="65"/>
    </row>
    <row r="39" spans="1:3" ht="30" hidden="1" customHeight="1">
      <c r="A39" s="63" t="s">
        <v>59</v>
      </c>
      <c r="B39" s="64"/>
      <c r="C39" s="65"/>
    </row>
    <row r="40" spans="1:3" ht="30" hidden="1" customHeight="1">
      <c r="A40" s="63" t="s">
        <v>60</v>
      </c>
      <c r="B40" s="64"/>
      <c r="C40" s="73"/>
    </row>
    <row r="41" spans="1:3" ht="30" hidden="1" customHeight="1">
      <c r="A41" s="63" t="s">
        <v>61</v>
      </c>
      <c r="B41" s="64"/>
      <c r="C41" s="73"/>
    </row>
    <row r="42" spans="1:3" ht="30" hidden="1" customHeight="1">
      <c r="A42" s="63" t="s">
        <v>43</v>
      </c>
      <c r="B42" s="67">
        <f>SUBTOTAL(9,B37:B41)</f>
        <v>0</v>
      </c>
      <c r="C42" s="73"/>
    </row>
  </sheetData>
  <autoFilter ref="A1:C41"/>
  <mergeCells count="1">
    <mergeCell ref="A36:C36"/>
  </mergeCells>
  <printOptions horizontalCentered="1"/>
  <pageMargins left="0.7" right="0.7" top="0.75" bottom="0.75" header="0.3" footer="0.3"/>
  <pageSetup scale="86" firstPageNumber="4" orientation="landscape" r:id="rId1"/>
  <headerFooter scaleWithDoc="0">
    <oddHeader>&amp;C&amp;F
&amp;A</oddHeader>
    <oddFooter>&amp;L&amp;8&amp;Z&amp;F</oddFooter>
  </headerFooter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"/>
  <sheetViews>
    <sheetView workbookViewId="0">
      <selection activeCell="A2" sqref="A2"/>
    </sheetView>
  </sheetViews>
  <sheetFormatPr defaultColWidth="9.140625" defaultRowHeight="15" customHeight="1"/>
  <cols>
    <col min="1" max="1" width="35.85546875" style="79" bestFit="1" customWidth="1"/>
    <col min="2" max="2" width="16.28515625" style="80" bestFit="1" customWidth="1"/>
    <col min="3" max="3" width="14.85546875" style="80" hidden="1" customWidth="1"/>
    <col min="4" max="4" width="7.140625" style="80" hidden="1" customWidth="1"/>
    <col min="5" max="5" width="11.140625" style="80" hidden="1" customWidth="1"/>
    <col min="6" max="6" width="7.140625" style="80" hidden="1" customWidth="1"/>
    <col min="7" max="7" width="11.140625" style="80" hidden="1" customWidth="1"/>
    <col min="8" max="9" width="7.140625" style="80" hidden="1" customWidth="1"/>
    <col min="10" max="10" width="14.85546875" style="80" hidden="1" customWidth="1"/>
    <col min="11" max="13" width="7.140625" style="80" hidden="1" customWidth="1"/>
    <col min="14" max="14" width="11.140625" style="80" hidden="1" customWidth="1"/>
    <col min="15" max="15" width="14.85546875" style="80" bestFit="1" customWidth="1"/>
    <col min="16" max="16" width="9.7109375" style="80" hidden="1" customWidth="1"/>
    <col min="17" max="17" width="7.140625" style="80" hidden="1" customWidth="1"/>
    <col min="18" max="18" width="16.28515625" style="80" bestFit="1" customWidth="1"/>
    <col min="19" max="20" width="7.140625" style="80" hidden="1" customWidth="1"/>
    <col min="21" max="21" width="16.28515625" style="80" hidden="1" customWidth="1"/>
    <col min="22" max="22" width="24.42578125" style="80" bestFit="1" customWidth="1"/>
    <col min="23" max="23" width="16.28515625" style="80" customWidth="1"/>
    <col min="24" max="24" width="16.28515625" style="82" bestFit="1" customWidth="1"/>
    <col min="25" max="16384" width="9.140625" style="82"/>
  </cols>
  <sheetData>
    <row r="1" spans="1:24" s="77" customFormat="1" ht="15" customHeight="1">
      <c r="A1" s="76" t="s">
        <v>44</v>
      </c>
      <c r="B1" s="77" t="s">
        <v>45</v>
      </c>
      <c r="C1" s="77">
        <v>6100</v>
      </c>
      <c r="D1" s="77">
        <v>6200</v>
      </c>
      <c r="E1" s="77">
        <v>6300</v>
      </c>
      <c r="F1" s="77">
        <v>6400</v>
      </c>
      <c r="G1" s="77" t="s">
        <v>48</v>
      </c>
      <c r="H1" s="77">
        <v>7100</v>
      </c>
      <c r="I1" s="77">
        <v>7200</v>
      </c>
      <c r="J1" s="77">
        <v>7300</v>
      </c>
      <c r="K1" s="77" t="s">
        <v>46</v>
      </c>
      <c r="L1" s="77" t="s">
        <v>51</v>
      </c>
      <c r="M1" s="77" t="s">
        <v>47</v>
      </c>
      <c r="N1" s="77">
        <v>7800</v>
      </c>
      <c r="O1" s="77">
        <v>7900</v>
      </c>
      <c r="P1" s="77">
        <v>8100</v>
      </c>
      <c r="Q1" s="77" t="s">
        <v>49</v>
      </c>
      <c r="R1" s="77">
        <v>9100</v>
      </c>
      <c r="S1" s="77" t="s">
        <v>52</v>
      </c>
      <c r="T1" s="77" t="s">
        <v>53</v>
      </c>
      <c r="U1" s="77" t="s">
        <v>77</v>
      </c>
      <c r="V1" s="77" t="s">
        <v>63</v>
      </c>
      <c r="W1" s="78" t="s">
        <v>75</v>
      </c>
    </row>
    <row r="2" spans="1:24" ht="15" customHeight="1">
      <c r="O2" s="81"/>
      <c r="V2" s="80">
        <f>SUM(B2:U2)</f>
        <v>0</v>
      </c>
    </row>
    <row r="3" spans="1:24" ht="15" customHeight="1">
      <c r="O3" s="81"/>
      <c r="V3" s="80">
        <f>SUM(B3:U3)</f>
        <v>0</v>
      </c>
    </row>
    <row r="4" spans="1:24" ht="15" customHeight="1">
      <c r="O4" s="81"/>
      <c r="V4" s="80">
        <f t="shared" ref="V4:V7" si="0">SUM(B4:T4)</f>
        <v>0</v>
      </c>
    </row>
    <row r="5" spans="1:24" ht="15" customHeight="1">
      <c r="A5" s="83"/>
      <c r="V5" s="80">
        <f t="shared" si="0"/>
        <v>0</v>
      </c>
    </row>
    <row r="6" spans="1:24" ht="15" customHeight="1">
      <c r="V6" s="80">
        <f t="shared" si="0"/>
        <v>0</v>
      </c>
    </row>
    <row r="7" spans="1:24" ht="15" customHeight="1">
      <c r="A7" s="83"/>
      <c r="V7" s="80">
        <f t="shared" si="0"/>
        <v>0</v>
      </c>
    </row>
    <row r="8" spans="1:24" s="86" customFormat="1" ht="15" customHeight="1" thickBot="1">
      <c r="A8" s="84" t="s">
        <v>64</v>
      </c>
      <c r="B8" s="85">
        <f t="shared" ref="B8:V8" si="1">SUM(B2:B7)</f>
        <v>0</v>
      </c>
      <c r="C8" s="85">
        <f t="shared" si="1"/>
        <v>0</v>
      </c>
      <c r="D8" s="85">
        <f t="shared" si="1"/>
        <v>0</v>
      </c>
      <c r="E8" s="85">
        <f t="shared" si="1"/>
        <v>0</v>
      </c>
      <c r="F8" s="85">
        <f t="shared" si="1"/>
        <v>0</v>
      </c>
      <c r="G8" s="85">
        <f t="shared" si="1"/>
        <v>0</v>
      </c>
      <c r="H8" s="85">
        <f t="shared" si="1"/>
        <v>0</v>
      </c>
      <c r="I8" s="85">
        <f t="shared" si="1"/>
        <v>0</v>
      </c>
      <c r="J8" s="85">
        <f t="shared" si="1"/>
        <v>0</v>
      </c>
      <c r="K8" s="85">
        <f t="shared" si="1"/>
        <v>0</v>
      </c>
      <c r="L8" s="85">
        <f t="shared" si="1"/>
        <v>0</v>
      </c>
      <c r="M8" s="85">
        <f t="shared" si="1"/>
        <v>0</v>
      </c>
      <c r="N8" s="85">
        <f t="shared" si="1"/>
        <v>0</v>
      </c>
      <c r="O8" s="85">
        <f t="shared" si="1"/>
        <v>0</v>
      </c>
      <c r="P8" s="85">
        <f t="shared" si="1"/>
        <v>0</v>
      </c>
      <c r="Q8" s="85">
        <f t="shared" si="1"/>
        <v>0</v>
      </c>
      <c r="R8" s="85">
        <f t="shared" si="1"/>
        <v>0</v>
      </c>
      <c r="S8" s="85">
        <f t="shared" si="1"/>
        <v>0</v>
      </c>
      <c r="T8" s="85">
        <f t="shared" si="1"/>
        <v>0</v>
      </c>
      <c r="U8" s="85">
        <f t="shared" si="1"/>
        <v>0</v>
      </c>
      <c r="V8" s="85">
        <f t="shared" si="1"/>
        <v>0</v>
      </c>
      <c r="W8" s="85">
        <f>SUM(B8:U8)</f>
        <v>0</v>
      </c>
      <c r="X8" s="85">
        <f>V8-W8</f>
        <v>0</v>
      </c>
    </row>
    <row r="9" spans="1:24" ht="15" customHeight="1" thickTop="1"/>
  </sheetData>
  <sortState ref="A152:U159">
    <sortCondition ref="A152:A159"/>
  </sortState>
  <printOptions horizontalCentered="1" gridLines="1"/>
  <pageMargins left="0.25" right="0.25" top="1" bottom="0.75" header="0.5" footer="0.5"/>
  <pageSetup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9"/>
  <sheetViews>
    <sheetView workbookViewId="0">
      <selection activeCell="I25" sqref="I25"/>
    </sheetView>
  </sheetViews>
  <sheetFormatPr defaultColWidth="9.140625" defaultRowHeight="30" customHeight="1"/>
  <cols>
    <col min="1" max="1" width="36.28515625" style="41" customWidth="1"/>
    <col min="2" max="2" width="19.42578125" style="26" customWidth="1"/>
    <col min="3" max="3" width="17.140625" style="26" customWidth="1"/>
    <col min="4" max="6" width="16.5703125" style="26" hidden="1" customWidth="1"/>
    <col min="7" max="7" width="17.140625" style="26" customWidth="1"/>
    <col min="8" max="8" width="13.42578125" style="26" hidden="1" customWidth="1"/>
    <col min="9" max="9" width="18" style="26" customWidth="1"/>
    <col min="10" max="10" width="18" style="26" hidden="1" customWidth="1"/>
    <col min="11" max="11" width="15.5703125" style="26" hidden="1" customWidth="1"/>
    <col min="12" max="12" width="17.140625" style="26" customWidth="1"/>
    <col min="13" max="13" width="16.5703125" style="26" hidden="1" customWidth="1"/>
    <col min="14" max="14" width="19.42578125" style="26" hidden="1" customWidth="1"/>
    <col min="15" max="15" width="22" style="26" hidden="1" customWidth="1"/>
    <col min="16" max="16" width="13.42578125" style="26" hidden="1" customWidth="1"/>
    <col min="17" max="17" width="21.28515625" style="26" bestFit="1" customWidth="1"/>
    <col min="18" max="18" width="34" style="47" bestFit="1" customWidth="1"/>
    <col min="19" max="16384" width="9.140625" style="47"/>
  </cols>
  <sheetData>
    <row r="1" spans="1:17" s="45" customFormat="1" ht="30" customHeight="1">
      <c r="A1" s="44" t="s">
        <v>44</v>
      </c>
      <c r="B1" s="45" t="s">
        <v>45</v>
      </c>
      <c r="C1" s="45">
        <v>6100</v>
      </c>
      <c r="D1" s="45">
        <v>6200</v>
      </c>
      <c r="E1" s="45">
        <v>6300</v>
      </c>
      <c r="F1" s="45">
        <v>6400</v>
      </c>
      <c r="G1" s="45" t="s">
        <v>48</v>
      </c>
      <c r="H1" s="45" t="s">
        <v>66</v>
      </c>
      <c r="I1" s="45">
        <v>7300</v>
      </c>
      <c r="J1" s="45" t="s">
        <v>46</v>
      </c>
      <c r="K1" s="45" t="s">
        <v>67</v>
      </c>
      <c r="L1" s="45">
        <v>7900</v>
      </c>
      <c r="M1" s="45">
        <v>8100</v>
      </c>
      <c r="N1" s="45" t="s">
        <v>68</v>
      </c>
      <c r="O1" s="45" t="s">
        <v>77</v>
      </c>
      <c r="P1" s="45" t="s">
        <v>53</v>
      </c>
      <c r="Q1" s="52" t="s">
        <v>50</v>
      </c>
    </row>
    <row r="2" spans="1:17" s="46" customFormat="1" ht="15" customHeight="1">
      <c r="A2" s="25" t="s">
        <v>186</v>
      </c>
      <c r="B2" s="26">
        <v>-13435.95</v>
      </c>
      <c r="C2" s="26">
        <v>20093.75</v>
      </c>
      <c r="D2" s="26"/>
      <c r="E2" s="26"/>
      <c r="F2" s="26"/>
      <c r="G2" s="26">
        <v>-10000</v>
      </c>
      <c r="H2" s="26"/>
      <c r="I2" s="26">
        <v>646.17999999999995</v>
      </c>
      <c r="J2" s="26"/>
      <c r="K2" s="26"/>
      <c r="L2" s="26">
        <v>2696.02</v>
      </c>
      <c r="M2" s="26"/>
      <c r="N2" s="26"/>
      <c r="O2" s="26"/>
      <c r="P2" s="26"/>
      <c r="Q2" s="26">
        <f t="shared" ref="Q2:Q9" si="0">SUM(B2:P2)</f>
        <v>0</v>
      </c>
    </row>
    <row r="3" spans="1:17" s="46" customFormat="1" ht="15" customHeight="1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>
        <f t="shared" si="0"/>
        <v>0</v>
      </c>
    </row>
    <row r="4" spans="1:17" s="46" customFormat="1" ht="15" customHeight="1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>
        <f t="shared" si="0"/>
        <v>0</v>
      </c>
    </row>
    <row r="5" spans="1:17" s="46" customFormat="1" ht="15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>
        <f t="shared" si="0"/>
        <v>0</v>
      </c>
    </row>
    <row r="6" spans="1:17" s="46" customFormat="1" ht="15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>
        <f t="shared" si="0"/>
        <v>0</v>
      </c>
    </row>
    <row r="7" spans="1:17" s="50" customFormat="1" ht="30" customHeight="1" thickBot="1">
      <c r="A7" s="48"/>
      <c r="B7" s="49">
        <f t="shared" ref="B7:P7" si="1">SUBTOTAL(9,B2:B6)</f>
        <v>-13435.95</v>
      </c>
      <c r="C7" s="49">
        <f t="shared" si="1"/>
        <v>20093.75</v>
      </c>
      <c r="D7" s="49">
        <f t="shared" si="1"/>
        <v>0</v>
      </c>
      <c r="E7" s="49">
        <f t="shared" si="1"/>
        <v>0</v>
      </c>
      <c r="F7" s="49">
        <f t="shared" si="1"/>
        <v>0</v>
      </c>
      <c r="G7" s="49">
        <f t="shared" si="1"/>
        <v>-10000</v>
      </c>
      <c r="H7" s="49">
        <f t="shared" si="1"/>
        <v>0</v>
      </c>
      <c r="I7" s="49">
        <f t="shared" si="1"/>
        <v>646.17999999999995</v>
      </c>
      <c r="J7" s="49">
        <f t="shared" si="1"/>
        <v>0</v>
      </c>
      <c r="K7" s="49">
        <f t="shared" si="1"/>
        <v>0</v>
      </c>
      <c r="L7" s="49">
        <f t="shared" si="1"/>
        <v>2696.02</v>
      </c>
      <c r="M7" s="49">
        <f t="shared" si="1"/>
        <v>0</v>
      </c>
      <c r="N7" s="49">
        <f t="shared" si="1"/>
        <v>0</v>
      </c>
      <c r="O7" s="49">
        <f t="shared" si="1"/>
        <v>0</v>
      </c>
      <c r="P7" s="49">
        <f t="shared" si="1"/>
        <v>0</v>
      </c>
      <c r="Q7" s="49">
        <f t="shared" si="0"/>
        <v>-9.0949470177292824E-13</v>
      </c>
    </row>
    <row r="8" spans="1:17" s="26" customFormat="1" ht="30" customHeight="1" thickTop="1">
      <c r="A8" s="51"/>
      <c r="B8" s="26">
        <f>APPROPRIATIONS!G3</f>
        <v>-13435.949999999721</v>
      </c>
      <c r="C8" s="26">
        <f>APPROPRIATIONS!G4</f>
        <v>20093.75</v>
      </c>
      <c r="D8" s="26">
        <f>APPROPRIATIONS!G5</f>
        <v>0</v>
      </c>
      <c r="E8" s="26">
        <f>APPROPRIATIONS!G6</f>
        <v>0</v>
      </c>
      <c r="F8" s="26">
        <f>APPROPRIATIONS!G7</f>
        <v>0</v>
      </c>
      <c r="G8" s="26">
        <f>APPROPRIATIONS!G8</f>
        <v>-10000</v>
      </c>
      <c r="H8" s="26">
        <f>APPROPRIATIONS!G10</f>
        <v>0</v>
      </c>
      <c r="I8" s="26">
        <f>APPROPRIATIONS!G11</f>
        <v>646.17999999993481</v>
      </c>
      <c r="J8" s="26">
        <f>APPROPRIATIONS!G12</f>
        <v>0</v>
      </c>
      <c r="K8" s="26">
        <f>APPROPRIATIONS!G13</f>
        <v>0</v>
      </c>
      <c r="L8" s="26">
        <f>APPROPRIATIONS!G14</f>
        <v>2696.0200000000186</v>
      </c>
      <c r="M8" s="26">
        <f>APPROPRIATIONS!G15</f>
        <v>0</v>
      </c>
      <c r="N8" s="26">
        <f>APPROPRIATIONS!G16</f>
        <v>0</v>
      </c>
      <c r="O8" s="26">
        <f>APPROPRIATIONS!G18</f>
        <v>2.3283064365386963E-10</v>
      </c>
      <c r="P8" s="26">
        <f>APPROPRIATIONS!G17</f>
        <v>0</v>
      </c>
      <c r="Q8" s="26">
        <f t="shared" si="0"/>
        <v>4.6566128730773926E-10</v>
      </c>
    </row>
    <row r="9" spans="1:17" s="26" customFormat="1" ht="30" customHeight="1">
      <c r="A9" s="51"/>
      <c r="B9" s="26">
        <f t="shared" ref="B9:P9" si="2">B7-B8</f>
        <v>-2.801243681460619E-10</v>
      </c>
      <c r="C9" s="26">
        <f t="shared" si="2"/>
        <v>0</v>
      </c>
      <c r="D9" s="26">
        <f t="shared" si="2"/>
        <v>0</v>
      </c>
      <c r="E9" s="26">
        <f t="shared" si="2"/>
        <v>0</v>
      </c>
      <c r="F9" s="26">
        <f t="shared" si="2"/>
        <v>0</v>
      </c>
      <c r="G9" s="26">
        <f t="shared" si="2"/>
        <v>0</v>
      </c>
      <c r="H9" s="26">
        <f t="shared" si="2"/>
        <v>0</v>
      </c>
      <c r="I9" s="26">
        <f t="shared" si="2"/>
        <v>6.5142558014485985E-11</v>
      </c>
      <c r="K9" s="26">
        <f t="shared" si="2"/>
        <v>0</v>
      </c>
      <c r="L9" s="26">
        <f t="shared" si="2"/>
        <v>-1.8644641386345029E-11</v>
      </c>
      <c r="M9" s="26">
        <f t="shared" si="2"/>
        <v>0</v>
      </c>
      <c r="N9" s="26">
        <f t="shared" si="2"/>
        <v>0</v>
      </c>
      <c r="O9" s="26">
        <f>O7+O8</f>
        <v>2.3283064365386963E-10</v>
      </c>
      <c r="P9" s="26">
        <f t="shared" si="2"/>
        <v>0</v>
      </c>
      <c r="Q9" s="26">
        <f t="shared" si="0"/>
        <v>-7.9580786405131221E-13</v>
      </c>
    </row>
  </sheetData>
  <autoFilter ref="A1:Q9"/>
  <printOptions horizontalCentered="1" gridLines="1"/>
  <pageMargins left="0.5" right="0.5" top="1" bottom="1" header="0.5" footer="0.5"/>
  <pageSetup scale="88" fitToHeight="0"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>
      <selection activeCell="M6" sqref="M6"/>
    </sheetView>
  </sheetViews>
  <sheetFormatPr defaultColWidth="11.42578125" defaultRowHeight="12.75" outlineLevelRow="2"/>
  <cols>
    <col min="1" max="1" width="10.5703125" style="116" customWidth="1"/>
    <col min="2" max="2" width="6" style="116" customWidth="1"/>
    <col min="3" max="4" width="7" style="116" customWidth="1"/>
    <col min="5" max="5" width="12" style="116" customWidth="1"/>
    <col min="6" max="6" width="9" style="116" customWidth="1"/>
    <col min="7" max="7" width="6" style="116" customWidth="1"/>
    <col min="8" max="8" width="12" style="116" customWidth="1"/>
    <col min="9" max="9" width="5" style="116" customWidth="1"/>
    <col min="10" max="10" width="14" style="116" customWidth="1"/>
    <col min="11" max="11" width="14" style="117" customWidth="1"/>
    <col min="12" max="13" width="15" style="117" customWidth="1"/>
    <col min="14" max="14" width="30" style="116" customWidth="1"/>
    <col min="15" max="15" width="14" style="116" customWidth="1"/>
    <col min="16" max="16" width="11" style="116" customWidth="1"/>
    <col min="17" max="17" width="13" style="116" customWidth="1"/>
    <col min="18" max="18" width="8" style="116" customWidth="1"/>
    <col min="19" max="16384" width="11.42578125" style="116"/>
  </cols>
  <sheetData>
    <row r="1" spans="1:18">
      <c r="A1" s="121" t="s">
        <v>157</v>
      </c>
    </row>
    <row r="2" spans="1:18">
      <c r="A2" s="121" t="s">
        <v>156</v>
      </c>
    </row>
    <row r="3" spans="1:18">
      <c r="A3" s="118" t="s">
        <v>290</v>
      </c>
    </row>
    <row r="5" spans="1:18" ht="13.5" thickBot="1">
      <c r="A5" s="122" t="s">
        <v>155</v>
      </c>
      <c r="B5" s="122" t="s">
        <v>145</v>
      </c>
      <c r="C5" s="122" t="s">
        <v>185</v>
      </c>
      <c r="D5" s="122" t="s">
        <v>184</v>
      </c>
      <c r="E5" s="122" t="s">
        <v>183</v>
      </c>
      <c r="F5" s="122" t="s">
        <v>182</v>
      </c>
      <c r="G5" s="122" t="s">
        <v>9</v>
      </c>
      <c r="H5" s="122" t="s">
        <v>181</v>
      </c>
      <c r="I5" s="122" t="s">
        <v>180</v>
      </c>
      <c r="J5" s="122" t="s">
        <v>154</v>
      </c>
      <c r="K5" s="123" t="s">
        <v>163</v>
      </c>
      <c r="L5" s="123" t="s">
        <v>162</v>
      </c>
      <c r="M5" s="123" t="s">
        <v>289</v>
      </c>
      <c r="N5" s="122" t="s">
        <v>153</v>
      </c>
      <c r="O5" s="122" t="s">
        <v>152</v>
      </c>
      <c r="P5" s="122" t="s">
        <v>151</v>
      </c>
      <c r="Q5" s="122" t="s">
        <v>150</v>
      </c>
      <c r="R5" s="122" t="s">
        <v>149</v>
      </c>
    </row>
    <row r="6" spans="1:18" hidden="1" outlineLevel="2">
      <c r="A6" s="118" t="s">
        <v>286</v>
      </c>
      <c r="B6" s="118" t="s">
        <v>139</v>
      </c>
      <c r="C6" s="118" t="s">
        <v>143</v>
      </c>
      <c r="D6" s="118" t="s">
        <v>55</v>
      </c>
      <c r="E6" s="118" t="s">
        <v>16</v>
      </c>
      <c r="F6" s="118" t="s">
        <v>218</v>
      </c>
      <c r="G6" s="118" t="s">
        <v>137</v>
      </c>
      <c r="H6" s="118" t="s">
        <v>136</v>
      </c>
      <c r="I6" s="118" t="s">
        <v>135</v>
      </c>
      <c r="J6" s="118" t="s">
        <v>284</v>
      </c>
      <c r="K6" s="120">
        <v>674.82</v>
      </c>
      <c r="L6" s="120">
        <v>0</v>
      </c>
      <c r="M6" s="120">
        <f>K6-L6</f>
        <v>674.82</v>
      </c>
      <c r="N6" s="118" t="s">
        <v>288</v>
      </c>
      <c r="O6" s="118" t="s">
        <v>284</v>
      </c>
      <c r="P6" s="118"/>
      <c r="Q6" s="118" t="s">
        <v>283</v>
      </c>
      <c r="R6" s="118" t="s">
        <v>179</v>
      </c>
    </row>
    <row r="7" spans="1:18" hidden="1" outlineLevel="2">
      <c r="A7" s="118" t="s">
        <v>286</v>
      </c>
      <c r="B7" s="118" t="s">
        <v>139</v>
      </c>
      <c r="C7" s="118" t="s">
        <v>143</v>
      </c>
      <c r="D7" s="118" t="s">
        <v>55</v>
      </c>
      <c r="E7" s="118" t="s">
        <v>16</v>
      </c>
      <c r="F7" s="118" t="s">
        <v>273</v>
      </c>
      <c r="G7" s="118" t="s">
        <v>137</v>
      </c>
      <c r="H7" s="118" t="s">
        <v>136</v>
      </c>
      <c r="I7" s="118" t="s">
        <v>135</v>
      </c>
      <c r="J7" s="118" t="s">
        <v>284</v>
      </c>
      <c r="K7" s="120">
        <v>0</v>
      </c>
      <c r="L7" s="120">
        <v>674.82</v>
      </c>
      <c r="M7" s="120">
        <f>K7-L7</f>
        <v>-674.82</v>
      </c>
      <c r="N7" s="118" t="s">
        <v>288</v>
      </c>
      <c r="O7" s="118" t="s">
        <v>284</v>
      </c>
      <c r="P7" s="118"/>
      <c r="Q7" s="118" t="s">
        <v>283</v>
      </c>
      <c r="R7" s="118" t="s">
        <v>179</v>
      </c>
    </row>
    <row r="8" spans="1:18" hidden="1" outlineLevel="2">
      <c r="A8" s="118" t="s">
        <v>286</v>
      </c>
      <c r="B8" s="118" t="s">
        <v>139</v>
      </c>
      <c r="C8" s="118" t="s">
        <v>143</v>
      </c>
      <c r="D8" s="118" t="s">
        <v>55</v>
      </c>
      <c r="E8" s="118" t="s">
        <v>16</v>
      </c>
      <c r="F8" s="118" t="s">
        <v>225</v>
      </c>
      <c r="G8" s="118" t="s">
        <v>137</v>
      </c>
      <c r="H8" s="118" t="s">
        <v>136</v>
      </c>
      <c r="I8" s="118" t="s">
        <v>135</v>
      </c>
      <c r="J8" s="118" t="s">
        <v>284</v>
      </c>
      <c r="K8" s="120">
        <v>39.92</v>
      </c>
      <c r="L8" s="120">
        <v>0</v>
      </c>
      <c r="M8" s="120">
        <f>K8-L8</f>
        <v>39.92</v>
      </c>
      <c r="N8" s="118" t="s">
        <v>287</v>
      </c>
      <c r="O8" s="118" t="s">
        <v>284</v>
      </c>
      <c r="P8" s="118"/>
      <c r="Q8" s="118" t="s">
        <v>283</v>
      </c>
      <c r="R8" s="118" t="s">
        <v>179</v>
      </c>
    </row>
    <row r="9" spans="1:18" hidden="1" outlineLevel="2">
      <c r="A9" s="118" t="s">
        <v>286</v>
      </c>
      <c r="B9" s="118" t="s">
        <v>139</v>
      </c>
      <c r="C9" s="118" t="s">
        <v>143</v>
      </c>
      <c r="D9" s="118" t="s">
        <v>55</v>
      </c>
      <c r="E9" s="118" t="s">
        <v>16</v>
      </c>
      <c r="F9" s="118" t="s">
        <v>219</v>
      </c>
      <c r="G9" s="118" t="s">
        <v>137</v>
      </c>
      <c r="H9" s="118" t="s">
        <v>136</v>
      </c>
      <c r="I9" s="118" t="s">
        <v>135</v>
      </c>
      <c r="J9" s="118" t="s">
        <v>284</v>
      </c>
      <c r="K9" s="120">
        <v>0</v>
      </c>
      <c r="L9" s="120">
        <v>119.04</v>
      </c>
      <c r="M9" s="120">
        <f>K9-L9</f>
        <v>-119.04</v>
      </c>
      <c r="N9" s="118" t="s">
        <v>285</v>
      </c>
      <c r="O9" s="118" t="s">
        <v>284</v>
      </c>
      <c r="P9" s="118"/>
      <c r="Q9" s="118" t="s">
        <v>283</v>
      </c>
      <c r="R9" s="118" t="s">
        <v>179</v>
      </c>
    </row>
    <row r="10" spans="1:18" hidden="1" outlineLevel="2">
      <c r="A10" s="118" t="s">
        <v>286</v>
      </c>
      <c r="B10" s="118" t="s">
        <v>139</v>
      </c>
      <c r="C10" s="118" t="s">
        <v>143</v>
      </c>
      <c r="D10" s="118" t="s">
        <v>55</v>
      </c>
      <c r="E10" s="118" t="s">
        <v>16</v>
      </c>
      <c r="F10" s="118" t="s">
        <v>219</v>
      </c>
      <c r="G10" s="118" t="s">
        <v>137</v>
      </c>
      <c r="H10" s="118" t="s">
        <v>136</v>
      </c>
      <c r="I10" s="118" t="s">
        <v>135</v>
      </c>
      <c r="J10" s="118" t="s">
        <v>284</v>
      </c>
      <c r="K10" s="120">
        <v>0</v>
      </c>
      <c r="L10" s="120">
        <v>39.92</v>
      </c>
      <c r="M10" s="120">
        <f>K10-L10</f>
        <v>-39.92</v>
      </c>
      <c r="N10" s="118" t="s">
        <v>287</v>
      </c>
      <c r="O10" s="118" t="s">
        <v>284</v>
      </c>
      <c r="P10" s="118"/>
      <c r="Q10" s="118" t="s">
        <v>283</v>
      </c>
      <c r="R10" s="118" t="s">
        <v>179</v>
      </c>
    </row>
    <row r="11" spans="1:18" hidden="1" outlineLevel="2">
      <c r="A11" s="118" t="s">
        <v>286</v>
      </c>
      <c r="B11" s="118" t="s">
        <v>139</v>
      </c>
      <c r="C11" s="118" t="s">
        <v>143</v>
      </c>
      <c r="D11" s="118" t="s">
        <v>276</v>
      </c>
      <c r="E11" s="118" t="s">
        <v>16</v>
      </c>
      <c r="F11" s="118" t="s">
        <v>219</v>
      </c>
      <c r="G11" s="118" t="s">
        <v>137</v>
      </c>
      <c r="H11" s="118" t="s">
        <v>136</v>
      </c>
      <c r="I11" s="118" t="s">
        <v>135</v>
      </c>
      <c r="J11" s="118" t="s">
        <v>284</v>
      </c>
      <c r="K11" s="120">
        <v>119.04</v>
      </c>
      <c r="L11" s="120">
        <v>0</v>
      </c>
      <c r="M11" s="120">
        <f>K11-L11</f>
        <v>119.04</v>
      </c>
      <c r="N11" s="118" t="s">
        <v>285</v>
      </c>
      <c r="O11" s="118" t="s">
        <v>284</v>
      </c>
      <c r="P11" s="118"/>
      <c r="Q11" s="118" t="s">
        <v>283</v>
      </c>
      <c r="R11" s="118" t="s">
        <v>179</v>
      </c>
    </row>
    <row r="12" spans="1:18" hidden="1" outlineLevel="2">
      <c r="A12" s="118" t="s">
        <v>245</v>
      </c>
      <c r="B12" s="118" t="s">
        <v>139</v>
      </c>
      <c r="C12" s="118" t="s">
        <v>143</v>
      </c>
      <c r="D12" s="118" t="s">
        <v>138</v>
      </c>
      <c r="E12" s="118" t="s">
        <v>16</v>
      </c>
      <c r="F12" s="118" t="s">
        <v>217</v>
      </c>
      <c r="G12" s="118" t="s">
        <v>137</v>
      </c>
      <c r="H12" s="118" t="s">
        <v>136</v>
      </c>
      <c r="I12" s="118" t="s">
        <v>135</v>
      </c>
      <c r="J12" s="118" t="s">
        <v>242</v>
      </c>
      <c r="K12" s="120">
        <v>125</v>
      </c>
      <c r="L12" s="120">
        <v>0</v>
      </c>
      <c r="M12" s="120">
        <f>K12-L12</f>
        <v>125</v>
      </c>
      <c r="N12" s="118" t="s">
        <v>281</v>
      </c>
      <c r="O12" s="118" t="s">
        <v>242</v>
      </c>
      <c r="P12" s="118"/>
      <c r="Q12" s="118" t="s">
        <v>241</v>
      </c>
      <c r="R12" s="118" t="s">
        <v>179</v>
      </c>
    </row>
    <row r="13" spans="1:18" hidden="1" outlineLevel="2">
      <c r="A13" s="118" t="s">
        <v>245</v>
      </c>
      <c r="B13" s="118" t="s">
        <v>139</v>
      </c>
      <c r="C13" s="118" t="s">
        <v>143</v>
      </c>
      <c r="D13" s="118" t="s">
        <v>55</v>
      </c>
      <c r="E13" s="118" t="s">
        <v>16</v>
      </c>
      <c r="F13" s="118" t="s">
        <v>225</v>
      </c>
      <c r="G13" s="118" t="s">
        <v>137</v>
      </c>
      <c r="H13" s="118" t="s">
        <v>136</v>
      </c>
      <c r="I13" s="118" t="s">
        <v>135</v>
      </c>
      <c r="J13" s="118" t="s">
        <v>242</v>
      </c>
      <c r="K13" s="120">
        <v>833.64</v>
      </c>
      <c r="L13" s="120">
        <v>0</v>
      </c>
      <c r="M13" s="120">
        <f>K13-L13</f>
        <v>833.64</v>
      </c>
      <c r="N13" s="118" t="s">
        <v>282</v>
      </c>
      <c r="O13" s="118" t="s">
        <v>242</v>
      </c>
      <c r="P13" s="118"/>
      <c r="Q13" s="118" t="s">
        <v>241</v>
      </c>
      <c r="R13" s="118" t="s">
        <v>179</v>
      </c>
    </row>
    <row r="14" spans="1:18" hidden="1" outlineLevel="2">
      <c r="A14" s="118" t="s">
        <v>245</v>
      </c>
      <c r="B14" s="118" t="s">
        <v>139</v>
      </c>
      <c r="C14" s="118" t="s">
        <v>143</v>
      </c>
      <c r="D14" s="118" t="s">
        <v>55</v>
      </c>
      <c r="E14" s="118" t="s">
        <v>16</v>
      </c>
      <c r="F14" s="118" t="s">
        <v>273</v>
      </c>
      <c r="G14" s="118" t="s">
        <v>137</v>
      </c>
      <c r="H14" s="118" t="s">
        <v>136</v>
      </c>
      <c r="I14" s="118" t="s">
        <v>135</v>
      </c>
      <c r="J14" s="118" t="s">
        <v>242</v>
      </c>
      <c r="K14" s="120">
        <v>0</v>
      </c>
      <c r="L14" s="120">
        <v>833.64</v>
      </c>
      <c r="M14" s="120">
        <f>K14-L14</f>
        <v>-833.64</v>
      </c>
      <c r="N14" s="118" t="s">
        <v>282</v>
      </c>
      <c r="O14" s="118" t="s">
        <v>242</v>
      </c>
      <c r="P14" s="118"/>
      <c r="Q14" s="118" t="s">
        <v>241</v>
      </c>
      <c r="R14" s="118" t="s">
        <v>179</v>
      </c>
    </row>
    <row r="15" spans="1:18" hidden="1" outlineLevel="2">
      <c r="A15" s="118" t="s">
        <v>245</v>
      </c>
      <c r="B15" s="118" t="s">
        <v>139</v>
      </c>
      <c r="C15" s="118" t="s">
        <v>143</v>
      </c>
      <c r="D15" s="118" t="s">
        <v>216</v>
      </c>
      <c r="E15" s="118" t="s">
        <v>16</v>
      </c>
      <c r="F15" s="118" t="s">
        <v>217</v>
      </c>
      <c r="G15" s="118" t="s">
        <v>137</v>
      </c>
      <c r="H15" s="118" t="s">
        <v>136</v>
      </c>
      <c r="I15" s="118" t="s">
        <v>135</v>
      </c>
      <c r="J15" s="118" t="s">
        <v>242</v>
      </c>
      <c r="K15" s="120">
        <v>0</v>
      </c>
      <c r="L15" s="120">
        <v>125</v>
      </c>
      <c r="M15" s="120">
        <f>K15-L15</f>
        <v>-125</v>
      </c>
      <c r="N15" s="118" t="s">
        <v>281</v>
      </c>
      <c r="O15" s="118" t="s">
        <v>242</v>
      </c>
      <c r="P15" s="118"/>
      <c r="Q15" s="118" t="s">
        <v>241</v>
      </c>
      <c r="R15" s="118" t="s">
        <v>179</v>
      </c>
    </row>
    <row r="16" spans="1:18" hidden="1" outlineLevel="2">
      <c r="A16" s="118" t="s">
        <v>253</v>
      </c>
      <c r="B16" s="118" t="s">
        <v>139</v>
      </c>
      <c r="C16" s="118" t="s">
        <v>143</v>
      </c>
      <c r="D16" s="118" t="s">
        <v>55</v>
      </c>
      <c r="E16" s="118" t="s">
        <v>16</v>
      </c>
      <c r="F16" s="118" t="s">
        <v>272</v>
      </c>
      <c r="G16" s="118" t="s">
        <v>137</v>
      </c>
      <c r="H16" s="118" t="s">
        <v>136</v>
      </c>
      <c r="I16" s="118" t="s">
        <v>135</v>
      </c>
      <c r="J16" s="118" t="s">
        <v>235</v>
      </c>
      <c r="K16" s="120">
        <v>0</v>
      </c>
      <c r="L16" s="120">
        <v>74.19</v>
      </c>
      <c r="M16" s="120">
        <f>K16-L16</f>
        <v>-74.19</v>
      </c>
      <c r="N16" s="118" t="s">
        <v>278</v>
      </c>
      <c r="O16" s="118" t="s">
        <v>235</v>
      </c>
      <c r="P16" s="118"/>
      <c r="Q16" s="118" t="s">
        <v>251</v>
      </c>
      <c r="R16" s="118" t="s">
        <v>179</v>
      </c>
    </row>
    <row r="17" spans="1:18" hidden="1" outlineLevel="2">
      <c r="A17" s="118" t="s">
        <v>253</v>
      </c>
      <c r="B17" s="118" t="s">
        <v>139</v>
      </c>
      <c r="C17" s="118" t="s">
        <v>143</v>
      </c>
      <c r="D17" s="118" t="s">
        <v>280</v>
      </c>
      <c r="E17" s="118" t="s">
        <v>16</v>
      </c>
      <c r="F17" s="118" t="s">
        <v>224</v>
      </c>
      <c r="G17" s="118" t="s">
        <v>137</v>
      </c>
      <c r="H17" s="118" t="s">
        <v>136</v>
      </c>
      <c r="I17" s="118" t="s">
        <v>135</v>
      </c>
      <c r="J17" s="118" t="s">
        <v>235</v>
      </c>
      <c r="K17" s="120">
        <v>0</v>
      </c>
      <c r="L17" s="120">
        <v>35.9</v>
      </c>
      <c r="M17" s="120">
        <f>K17-L17</f>
        <v>-35.9</v>
      </c>
      <c r="N17" s="118" t="s">
        <v>279</v>
      </c>
      <c r="O17" s="118" t="s">
        <v>235</v>
      </c>
      <c r="P17" s="118"/>
      <c r="Q17" s="118" t="s">
        <v>251</v>
      </c>
      <c r="R17" s="118" t="s">
        <v>179</v>
      </c>
    </row>
    <row r="18" spans="1:18" hidden="1" outlineLevel="2">
      <c r="A18" s="118" t="s">
        <v>253</v>
      </c>
      <c r="B18" s="118" t="s">
        <v>139</v>
      </c>
      <c r="C18" s="118" t="s">
        <v>143</v>
      </c>
      <c r="D18" s="118" t="s">
        <v>55</v>
      </c>
      <c r="E18" s="118" t="s">
        <v>16</v>
      </c>
      <c r="F18" s="118" t="s">
        <v>224</v>
      </c>
      <c r="G18" s="118" t="s">
        <v>137</v>
      </c>
      <c r="H18" s="118" t="s">
        <v>136</v>
      </c>
      <c r="I18" s="118" t="s">
        <v>135</v>
      </c>
      <c r="J18" s="118" t="s">
        <v>235</v>
      </c>
      <c r="K18" s="120">
        <v>35.9</v>
      </c>
      <c r="L18" s="120">
        <v>0</v>
      </c>
      <c r="M18" s="120">
        <f>K18-L18</f>
        <v>35.9</v>
      </c>
      <c r="N18" s="118" t="s">
        <v>279</v>
      </c>
      <c r="O18" s="118" t="s">
        <v>235</v>
      </c>
      <c r="P18" s="118"/>
      <c r="Q18" s="118" t="s">
        <v>251</v>
      </c>
      <c r="R18" s="118" t="s">
        <v>179</v>
      </c>
    </row>
    <row r="19" spans="1:18" hidden="1" outlineLevel="2">
      <c r="A19" s="118" t="s">
        <v>253</v>
      </c>
      <c r="B19" s="118" t="s">
        <v>139</v>
      </c>
      <c r="C19" s="118" t="s">
        <v>143</v>
      </c>
      <c r="D19" s="118" t="s">
        <v>276</v>
      </c>
      <c r="E19" s="118" t="s">
        <v>16</v>
      </c>
      <c r="F19" s="118" t="s">
        <v>272</v>
      </c>
      <c r="G19" s="118" t="s">
        <v>137</v>
      </c>
      <c r="H19" s="118" t="s">
        <v>136</v>
      </c>
      <c r="I19" s="118" t="s">
        <v>135</v>
      </c>
      <c r="J19" s="118" t="s">
        <v>235</v>
      </c>
      <c r="K19" s="120">
        <v>74.19</v>
      </c>
      <c r="L19" s="120">
        <v>0</v>
      </c>
      <c r="M19" s="120">
        <f>K19-L19</f>
        <v>74.19</v>
      </c>
      <c r="N19" s="118" t="s">
        <v>278</v>
      </c>
      <c r="O19" s="118" t="s">
        <v>235</v>
      </c>
      <c r="P19" s="118"/>
      <c r="Q19" s="118" t="s">
        <v>251</v>
      </c>
      <c r="R19" s="118" t="s">
        <v>179</v>
      </c>
    </row>
    <row r="20" spans="1:18" hidden="1" outlineLevel="2">
      <c r="A20" s="118" t="s">
        <v>277</v>
      </c>
      <c r="B20" s="118" t="s">
        <v>139</v>
      </c>
      <c r="C20" s="118" t="s">
        <v>143</v>
      </c>
      <c r="D20" s="118" t="s">
        <v>55</v>
      </c>
      <c r="E20" s="118" t="s">
        <v>16</v>
      </c>
      <c r="F20" s="118" t="s">
        <v>219</v>
      </c>
      <c r="G20" s="118" t="s">
        <v>137</v>
      </c>
      <c r="H20" s="118" t="s">
        <v>136</v>
      </c>
      <c r="I20" s="118" t="s">
        <v>135</v>
      </c>
      <c r="J20" s="118" t="s">
        <v>235</v>
      </c>
      <c r="K20" s="120">
        <v>0</v>
      </c>
      <c r="L20" s="120">
        <v>247.9</v>
      </c>
      <c r="M20" s="120">
        <f>K20-L20</f>
        <v>-247.9</v>
      </c>
      <c r="N20" s="118" t="s">
        <v>275</v>
      </c>
      <c r="O20" s="118" t="s">
        <v>235</v>
      </c>
      <c r="P20" s="118"/>
      <c r="Q20" s="118" t="s">
        <v>274</v>
      </c>
      <c r="R20" s="118" t="s">
        <v>179</v>
      </c>
    </row>
    <row r="21" spans="1:18" hidden="1" outlineLevel="2">
      <c r="A21" s="118" t="s">
        <v>277</v>
      </c>
      <c r="B21" s="118" t="s">
        <v>139</v>
      </c>
      <c r="C21" s="118" t="s">
        <v>143</v>
      </c>
      <c r="D21" s="118" t="s">
        <v>276</v>
      </c>
      <c r="E21" s="118" t="s">
        <v>16</v>
      </c>
      <c r="F21" s="118" t="s">
        <v>219</v>
      </c>
      <c r="G21" s="118" t="s">
        <v>137</v>
      </c>
      <c r="H21" s="118" t="s">
        <v>136</v>
      </c>
      <c r="I21" s="118" t="s">
        <v>135</v>
      </c>
      <c r="J21" s="118" t="s">
        <v>235</v>
      </c>
      <c r="K21" s="120">
        <v>247.9</v>
      </c>
      <c r="L21" s="120">
        <v>0</v>
      </c>
      <c r="M21" s="120">
        <f>K21-L21</f>
        <v>247.9</v>
      </c>
      <c r="N21" s="118" t="s">
        <v>275</v>
      </c>
      <c r="O21" s="118" t="s">
        <v>235</v>
      </c>
      <c r="P21" s="118"/>
      <c r="Q21" s="118" t="s">
        <v>274</v>
      </c>
      <c r="R21" s="118" t="s">
        <v>179</v>
      </c>
    </row>
    <row r="22" spans="1:18" hidden="1" outlineLevel="2">
      <c r="A22" s="118" t="s">
        <v>237</v>
      </c>
      <c r="B22" s="118" t="s">
        <v>139</v>
      </c>
      <c r="C22" s="118" t="s">
        <v>143</v>
      </c>
      <c r="D22" s="118" t="s">
        <v>262</v>
      </c>
      <c r="E22" s="118" t="s">
        <v>16</v>
      </c>
      <c r="F22" s="118" t="s">
        <v>225</v>
      </c>
      <c r="G22" s="118" t="s">
        <v>137</v>
      </c>
      <c r="H22" s="118" t="s">
        <v>136</v>
      </c>
      <c r="I22" s="118" t="s">
        <v>135</v>
      </c>
      <c r="J22" s="118" t="s">
        <v>235</v>
      </c>
      <c r="K22" s="120">
        <v>0</v>
      </c>
      <c r="L22" s="120">
        <v>4709.55</v>
      </c>
      <c r="M22" s="120">
        <f>K22-L22</f>
        <v>-4709.55</v>
      </c>
      <c r="N22" s="118" t="s">
        <v>236</v>
      </c>
      <c r="O22" s="118" t="s">
        <v>235</v>
      </c>
      <c r="P22" s="118"/>
      <c r="Q22" s="118" t="s">
        <v>234</v>
      </c>
      <c r="R22" s="118" t="s">
        <v>179</v>
      </c>
    </row>
    <row r="23" spans="1:18" hidden="1" outlineLevel="2">
      <c r="A23" s="118" t="s">
        <v>237</v>
      </c>
      <c r="B23" s="118" t="s">
        <v>139</v>
      </c>
      <c r="C23" s="118" t="s">
        <v>143</v>
      </c>
      <c r="D23" s="118" t="s">
        <v>263</v>
      </c>
      <c r="E23" s="118" t="s">
        <v>16</v>
      </c>
      <c r="F23" s="118" t="s">
        <v>273</v>
      </c>
      <c r="G23" s="118" t="s">
        <v>137</v>
      </c>
      <c r="H23" s="118" t="s">
        <v>136</v>
      </c>
      <c r="I23" s="118" t="s">
        <v>135</v>
      </c>
      <c r="J23" s="118" t="s">
        <v>235</v>
      </c>
      <c r="K23" s="120">
        <v>0</v>
      </c>
      <c r="L23" s="120">
        <v>1894.4</v>
      </c>
      <c r="M23" s="120">
        <f>K23-L23</f>
        <v>-1894.4</v>
      </c>
      <c r="N23" s="118" t="s">
        <v>236</v>
      </c>
      <c r="O23" s="118" t="s">
        <v>235</v>
      </c>
      <c r="P23" s="118"/>
      <c r="Q23" s="118" t="s">
        <v>234</v>
      </c>
      <c r="R23" s="118" t="s">
        <v>179</v>
      </c>
    </row>
    <row r="24" spans="1:18" hidden="1" outlineLevel="2">
      <c r="A24" s="118" t="s">
        <v>237</v>
      </c>
      <c r="B24" s="118" t="s">
        <v>139</v>
      </c>
      <c r="C24" s="118" t="s">
        <v>143</v>
      </c>
      <c r="D24" s="118" t="s">
        <v>240</v>
      </c>
      <c r="E24" s="118" t="s">
        <v>16</v>
      </c>
      <c r="F24" s="118" t="s">
        <v>272</v>
      </c>
      <c r="G24" s="118" t="s">
        <v>137</v>
      </c>
      <c r="H24" s="118" t="s">
        <v>136</v>
      </c>
      <c r="I24" s="118" t="s">
        <v>135</v>
      </c>
      <c r="J24" s="118" t="s">
        <v>235</v>
      </c>
      <c r="K24" s="120">
        <v>0</v>
      </c>
      <c r="L24" s="120">
        <v>6832</v>
      </c>
      <c r="M24" s="120">
        <f>K24-L24</f>
        <v>-6832</v>
      </c>
      <c r="N24" s="118" t="s">
        <v>236</v>
      </c>
      <c r="O24" s="118" t="s">
        <v>235</v>
      </c>
      <c r="P24" s="118"/>
      <c r="Q24" s="118" t="s">
        <v>234</v>
      </c>
      <c r="R24" s="118" t="s">
        <v>179</v>
      </c>
    </row>
    <row r="25" spans="1:18" hidden="1" outlineLevel="2">
      <c r="A25" s="118" t="s">
        <v>271</v>
      </c>
      <c r="B25" s="118" t="s">
        <v>139</v>
      </c>
      <c r="C25" s="118" t="s">
        <v>143</v>
      </c>
      <c r="D25" s="118" t="s">
        <v>216</v>
      </c>
      <c r="E25" s="118" t="s">
        <v>16</v>
      </c>
      <c r="F25" s="118" t="s">
        <v>217</v>
      </c>
      <c r="G25" s="118" t="s">
        <v>137</v>
      </c>
      <c r="H25" s="118" t="s">
        <v>136</v>
      </c>
      <c r="I25" s="118" t="s">
        <v>135</v>
      </c>
      <c r="J25" s="118" t="s">
        <v>247</v>
      </c>
      <c r="K25" s="120">
        <v>0</v>
      </c>
      <c r="L25" s="120">
        <v>166.56</v>
      </c>
      <c r="M25" s="120">
        <f>K25-L25</f>
        <v>-166.56</v>
      </c>
      <c r="N25" s="118" t="s">
        <v>270</v>
      </c>
      <c r="O25" s="118" t="s">
        <v>247</v>
      </c>
      <c r="P25" s="118"/>
      <c r="Q25" s="118" t="s">
        <v>269</v>
      </c>
      <c r="R25" s="118" t="s">
        <v>179</v>
      </c>
    </row>
    <row r="26" spans="1:18" hidden="1" outlineLevel="2">
      <c r="A26" s="118" t="s">
        <v>271</v>
      </c>
      <c r="B26" s="118" t="s">
        <v>139</v>
      </c>
      <c r="C26" s="118" t="s">
        <v>143</v>
      </c>
      <c r="D26" s="118" t="s">
        <v>55</v>
      </c>
      <c r="E26" s="118" t="s">
        <v>16</v>
      </c>
      <c r="F26" s="118" t="s">
        <v>217</v>
      </c>
      <c r="G26" s="118" t="s">
        <v>137</v>
      </c>
      <c r="H26" s="118" t="s">
        <v>136</v>
      </c>
      <c r="I26" s="118" t="s">
        <v>135</v>
      </c>
      <c r="J26" s="118" t="s">
        <v>247</v>
      </c>
      <c r="K26" s="120">
        <v>166.56</v>
      </c>
      <c r="L26" s="120">
        <v>0</v>
      </c>
      <c r="M26" s="120">
        <f>K26-L26</f>
        <v>166.56</v>
      </c>
      <c r="N26" s="118" t="s">
        <v>270</v>
      </c>
      <c r="O26" s="118" t="s">
        <v>247</v>
      </c>
      <c r="P26" s="118"/>
      <c r="Q26" s="118" t="s">
        <v>269</v>
      </c>
      <c r="R26" s="118" t="s">
        <v>179</v>
      </c>
    </row>
    <row r="27" spans="1:18" hidden="1" outlineLevel="2">
      <c r="A27" s="118" t="s">
        <v>268</v>
      </c>
      <c r="B27" s="118" t="s">
        <v>139</v>
      </c>
      <c r="C27" s="118" t="s">
        <v>143</v>
      </c>
      <c r="D27" s="118" t="s">
        <v>55</v>
      </c>
      <c r="E27" s="118" t="s">
        <v>16</v>
      </c>
      <c r="F27" s="118" t="s">
        <v>267</v>
      </c>
      <c r="G27" s="118" t="s">
        <v>137</v>
      </c>
      <c r="H27" s="118" t="s">
        <v>136</v>
      </c>
      <c r="I27" s="118" t="s">
        <v>135</v>
      </c>
      <c r="J27" s="118" t="s">
        <v>265</v>
      </c>
      <c r="K27" s="120">
        <v>312.17</v>
      </c>
      <c r="L27" s="120">
        <v>0</v>
      </c>
      <c r="M27" s="120">
        <f>K27-L27</f>
        <v>312.17</v>
      </c>
      <c r="N27" s="118" t="s">
        <v>266</v>
      </c>
      <c r="O27" s="118" t="s">
        <v>265</v>
      </c>
      <c r="P27" s="118"/>
      <c r="Q27" s="118" t="s">
        <v>264</v>
      </c>
      <c r="R27" s="118" t="s">
        <v>179</v>
      </c>
    </row>
    <row r="28" spans="1:18" hidden="1" outlineLevel="2">
      <c r="A28" s="118" t="s">
        <v>268</v>
      </c>
      <c r="B28" s="118" t="s">
        <v>139</v>
      </c>
      <c r="C28" s="118" t="s">
        <v>143</v>
      </c>
      <c r="D28" s="118" t="s">
        <v>244</v>
      </c>
      <c r="E28" s="118" t="s">
        <v>16</v>
      </c>
      <c r="F28" s="118" t="s">
        <v>267</v>
      </c>
      <c r="G28" s="118" t="s">
        <v>137</v>
      </c>
      <c r="H28" s="118" t="s">
        <v>136</v>
      </c>
      <c r="I28" s="118" t="s">
        <v>135</v>
      </c>
      <c r="J28" s="118" t="s">
        <v>265</v>
      </c>
      <c r="K28" s="120">
        <v>0</v>
      </c>
      <c r="L28" s="120">
        <v>312.17</v>
      </c>
      <c r="M28" s="120">
        <f>K28-L28</f>
        <v>-312.17</v>
      </c>
      <c r="N28" s="118" t="s">
        <v>266</v>
      </c>
      <c r="O28" s="118" t="s">
        <v>265</v>
      </c>
      <c r="P28" s="118"/>
      <c r="Q28" s="118" t="s">
        <v>264</v>
      </c>
      <c r="R28" s="118" t="s">
        <v>179</v>
      </c>
    </row>
    <row r="29" spans="1:18" outlineLevel="1" collapsed="1">
      <c r="A29" s="118"/>
      <c r="B29" s="118"/>
      <c r="C29" s="119" t="s">
        <v>146</v>
      </c>
      <c r="D29" s="118"/>
      <c r="E29" s="118"/>
      <c r="F29" s="118"/>
      <c r="G29" s="118"/>
      <c r="H29" s="118"/>
      <c r="I29" s="118"/>
      <c r="J29" s="118"/>
      <c r="K29" s="120"/>
      <c r="L29" s="120"/>
      <c r="M29" s="120">
        <f>SUBTOTAL(9,M6:M28)</f>
        <v>-13435.95</v>
      </c>
      <c r="N29" s="118"/>
      <c r="O29" s="118"/>
      <c r="P29" s="118"/>
      <c r="Q29" s="118"/>
      <c r="R29" s="118"/>
    </row>
    <row r="30" spans="1:18" hidden="1" outlineLevel="2">
      <c r="A30" s="118" t="s">
        <v>237</v>
      </c>
      <c r="B30" s="118" t="s">
        <v>139</v>
      </c>
      <c r="C30" s="118" t="s">
        <v>223</v>
      </c>
      <c r="D30" s="118" t="s">
        <v>262</v>
      </c>
      <c r="E30" s="118" t="s">
        <v>16</v>
      </c>
      <c r="F30" s="118" t="s">
        <v>136</v>
      </c>
      <c r="G30" s="118" t="s">
        <v>137</v>
      </c>
      <c r="H30" s="118" t="s">
        <v>136</v>
      </c>
      <c r="I30" s="118" t="s">
        <v>135</v>
      </c>
      <c r="J30" s="118" t="s">
        <v>235</v>
      </c>
      <c r="K30" s="120">
        <v>10000</v>
      </c>
      <c r="L30" s="120">
        <v>0</v>
      </c>
      <c r="M30" s="120">
        <f>K30-L30</f>
        <v>10000</v>
      </c>
      <c r="N30" s="118" t="s">
        <v>236</v>
      </c>
      <c r="O30" s="118" t="s">
        <v>235</v>
      </c>
      <c r="P30" s="118"/>
      <c r="Q30" s="118" t="s">
        <v>234</v>
      </c>
      <c r="R30" s="118" t="s">
        <v>179</v>
      </c>
    </row>
    <row r="31" spans="1:18" hidden="1" outlineLevel="2">
      <c r="A31" s="118" t="s">
        <v>237</v>
      </c>
      <c r="B31" s="118" t="s">
        <v>139</v>
      </c>
      <c r="C31" s="118" t="s">
        <v>223</v>
      </c>
      <c r="D31" s="118" t="s">
        <v>262</v>
      </c>
      <c r="E31" s="118" t="s">
        <v>16</v>
      </c>
      <c r="F31" s="118" t="s">
        <v>136</v>
      </c>
      <c r="G31" s="118" t="s">
        <v>137</v>
      </c>
      <c r="H31" s="118" t="s">
        <v>136</v>
      </c>
      <c r="I31" s="118" t="s">
        <v>135</v>
      </c>
      <c r="J31" s="118" t="s">
        <v>235</v>
      </c>
      <c r="K31" s="120">
        <v>4709.55</v>
      </c>
      <c r="L31" s="120">
        <v>0</v>
      </c>
      <c r="M31" s="120">
        <f>K31-L31</f>
        <v>4709.55</v>
      </c>
      <c r="N31" s="118" t="s">
        <v>236</v>
      </c>
      <c r="O31" s="118" t="s">
        <v>235</v>
      </c>
      <c r="P31" s="118"/>
      <c r="Q31" s="118" t="s">
        <v>234</v>
      </c>
      <c r="R31" s="118" t="s">
        <v>179</v>
      </c>
    </row>
    <row r="32" spans="1:18" hidden="1" outlineLevel="2">
      <c r="A32" s="118" t="s">
        <v>237</v>
      </c>
      <c r="B32" s="118" t="s">
        <v>139</v>
      </c>
      <c r="C32" s="118" t="s">
        <v>223</v>
      </c>
      <c r="D32" s="118" t="s">
        <v>263</v>
      </c>
      <c r="E32" s="118" t="s">
        <v>16</v>
      </c>
      <c r="F32" s="118" t="s">
        <v>136</v>
      </c>
      <c r="G32" s="118" t="s">
        <v>137</v>
      </c>
      <c r="H32" s="118" t="s">
        <v>136</v>
      </c>
      <c r="I32" s="118" t="s">
        <v>135</v>
      </c>
      <c r="J32" s="118" t="s">
        <v>235</v>
      </c>
      <c r="K32" s="120">
        <v>1894.4</v>
      </c>
      <c r="L32" s="120">
        <v>0</v>
      </c>
      <c r="M32" s="120">
        <f>K32-L32</f>
        <v>1894.4</v>
      </c>
      <c r="N32" s="118" t="s">
        <v>236</v>
      </c>
      <c r="O32" s="118" t="s">
        <v>235</v>
      </c>
      <c r="P32" s="118"/>
      <c r="Q32" s="118" t="s">
        <v>234</v>
      </c>
      <c r="R32" s="118" t="s">
        <v>179</v>
      </c>
    </row>
    <row r="33" spans="1:18" hidden="1" outlineLevel="2">
      <c r="A33" s="118" t="s">
        <v>237</v>
      </c>
      <c r="B33" s="118" t="s">
        <v>139</v>
      </c>
      <c r="C33" s="118" t="s">
        <v>223</v>
      </c>
      <c r="D33" s="118" t="s">
        <v>240</v>
      </c>
      <c r="E33" s="118" t="s">
        <v>16</v>
      </c>
      <c r="F33" s="118" t="s">
        <v>136</v>
      </c>
      <c r="G33" s="118" t="s">
        <v>137</v>
      </c>
      <c r="H33" s="118" t="s">
        <v>136</v>
      </c>
      <c r="I33" s="118" t="s">
        <v>135</v>
      </c>
      <c r="J33" s="118" t="s">
        <v>235</v>
      </c>
      <c r="K33" s="120">
        <v>3489.8</v>
      </c>
      <c r="L33" s="120">
        <v>0</v>
      </c>
      <c r="M33" s="120">
        <f>K33-L33</f>
        <v>3489.8</v>
      </c>
      <c r="N33" s="118" t="s">
        <v>236</v>
      </c>
      <c r="O33" s="118" t="s">
        <v>235</v>
      </c>
      <c r="P33" s="118"/>
      <c r="Q33" s="118" t="s">
        <v>234</v>
      </c>
      <c r="R33" s="118" t="s">
        <v>179</v>
      </c>
    </row>
    <row r="34" spans="1:18" outlineLevel="1" collapsed="1">
      <c r="A34" s="118"/>
      <c r="B34" s="118"/>
      <c r="C34" s="121" t="s">
        <v>222</v>
      </c>
      <c r="D34" s="118"/>
      <c r="E34" s="118"/>
      <c r="F34" s="118"/>
      <c r="G34" s="118"/>
      <c r="H34" s="118"/>
      <c r="I34" s="118"/>
      <c r="J34" s="118"/>
      <c r="K34" s="120"/>
      <c r="L34" s="120"/>
      <c r="M34" s="120">
        <f>SUBTOTAL(9,M30:M33)</f>
        <v>20093.75</v>
      </c>
      <c r="N34" s="118"/>
      <c r="O34" s="118"/>
      <c r="P34" s="118"/>
      <c r="Q34" s="118"/>
      <c r="R34" s="118"/>
    </row>
    <row r="35" spans="1:18" hidden="1" outlineLevel="2">
      <c r="A35" s="118" t="s">
        <v>237</v>
      </c>
      <c r="B35" s="118" t="s">
        <v>139</v>
      </c>
      <c r="C35" s="118" t="s">
        <v>48</v>
      </c>
      <c r="D35" s="118" t="s">
        <v>262</v>
      </c>
      <c r="E35" s="118" t="s">
        <v>16</v>
      </c>
      <c r="F35" s="118" t="s">
        <v>136</v>
      </c>
      <c r="G35" s="118" t="s">
        <v>137</v>
      </c>
      <c r="H35" s="118" t="s">
        <v>136</v>
      </c>
      <c r="I35" s="118" t="s">
        <v>135</v>
      </c>
      <c r="J35" s="118" t="s">
        <v>235</v>
      </c>
      <c r="K35" s="120">
        <v>0</v>
      </c>
      <c r="L35" s="120">
        <v>10000</v>
      </c>
      <c r="M35" s="120">
        <f>K35-L35</f>
        <v>-10000</v>
      </c>
      <c r="N35" s="118" t="s">
        <v>236</v>
      </c>
      <c r="O35" s="118" t="s">
        <v>235</v>
      </c>
      <c r="P35" s="118"/>
      <c r="Q35" s="118" t="s">
        <v>234</v>
      </c>
      <c r="R35" s="118" t="s">
        <v>179</v>
      </c>
    </row>
    <row r="36" spans="1:18" outlineLevel="1" collapsed="1">
      <c r="A36" s="118"/>
      <c r="B36" s="118"/>
      <c r="C36" s="121" t="s">
        <v>261</v>
      </c>
      <c r="D36" s="118"/>
      <c r="E36" s="118"/>
      <c r="F36" s="118"/>
      <c r="G36" s="118"/>
      <c r="H36" s="118"/>
      <c r="I36" s="118"/>
      <c r="J36" s="118"/>
      <c r="K36" s="120"/>
      <c r="L36" s="120"/>
      <c r="M36" s="120">
        <f>SUBTOTAL(9,M35:M35)</f>
        <v>-10000</v>
      </c>
      <c r="N36" s="118"/>
      <c r="O36" s="118"/>
      <c r="P36" s="118"/>
      <c r="Q36" s="118"/>
      <c r="R36" s="118"/>
    </row>
    <row r="37" spans="1:18" hidden="1" outlineLevel="2">
      <c r="A37" s="118" t="s">
        <v>260</v>
      </c>
      <c r="B37" s="118" t="s">
        <v>139</v>
      </c>
      <c r="C37" s="118" t="s">
        <v>141</v>
      </c>
      <c r="D37" s="118" t="s">
        <v>140</v>
      </c>
      <c r="E37" s="118" t="s">
        <v>16</v>
      </c>
      <c r="F37" s="118" t="s">
        <v>136</v>
      </c>
      <c r="G37" s="118" t="s">
        <v>137</v>
      </c>
      <c r="H37" s="118" t="s">
        <v>136</v>
      </c>
      <c r="I37" s="118" t="s">
        <v>135</v>
      </c>
      <c r="J37" s="118" t="s">
        <v>259</v>
      </c>
      <c r="K37" s="120">
        <v>0</v>
      </c>
      <c r="L37" s="120">
        <v>3190</v>
      </c>
      <c r="M37" s="120">
        <f>K37-L37</f>
        <v>-3190</v>
      </c>
      <c r="N37" s="118" t="s">
        <v>254</v>
      </c>
      <c r="O37" s="118" t="s">
        <v>259</v>
      </c>
      <c r="P37" s="118"/>
      <c r="Q37" s="118" t="s">
        <v>258</v>
      </c>
      <c r="R37" s="118" t="s">
        <v>179</v>
      </c>
    </row>
    <row r="38" spans="1:18" hidden="1" outlineLevel="2">
      <c r="A38" s="118" t="s">
        <v>260</v>
      </c>
      <c r="B38" s="118" t="s">
        <v>139</v>
      </c>
      <c r="C38" s="118" t="s">
        <v>141</v>
      </c>
      <c r="D38" s="118" t="s">
        <v>226</v>
      </c>
      <c r="E38" s="118" t="s">
        <v>16</v>
      </c>
      <c r="F38" s="118" t="s">
        <v>136</v>
      </c>
      <c r="G38" s="118" t="s">
        <v>137</v>
      </c>
      <c r="H38" s="118" t="s">
        <v>136</v>
      </c>
      <c r="I38" s="118" t="s">
        <v>135</v>
      </c>
      <c r="J38" s="118" t="s">
        <v>259</v>
      </c>
      <c r="K38" s="120">
        <v>3190</v>
      </c>
      <c r="L38" s="120">
        <v>0</v>
      </c>
      <c r="M38" s="120">
        <f>K38-L38</f>
        <v>3190</v>
      </c>
      <c r="N38" s="118" t="s">
        <v>254</v>
      </c>
      <c r="O38" s="118" t="s">
        <v>259</v>
      </c>
      <c r="P38" s="118"/>
      <c r="Q38" s="118" t="s">
        <v>258</v>
      </c>
      <c r="R38" s="118" t="s">
        <v>179</v>
      </c>
    </row>
    <row r="39" spans="1:18" hidden="1" outlineLevel="2">
      <c r="A39" s="118" t="s">
        <v>257</v>
      </c>
      <c r="B39" s="118" t="s">
        <v>139</v>
      </c>
      <c r="C39" s="118" t="s">
        <v>141</v>
      </c>
      <c r="D39" s="118" t="s">
        <v>55</v>
      </c>
      <c r="E39" s="118" t="s">
        <v>16</v>
      </c>
      <c r="F39" s="118" t="s">
        <v>136</v>
      </c>
      <c r="G39" s="118" t="s">
        <v>137</v>
      </c>
      <c r="H39" s="118" t="s">
        <v>136</v>
      </c>
      <c r="I39" s="118" t="s">
        <v>135</v>
      </c>
      <c r="J39" s="118" t="s">
        <v>242</v>
      </c>
      <c r="K39" s="120">
        <v>0</v>
      </c>
      <c r="L39" s="120">
        <v>625.1</v>
      </c>
      <c r="M39" s="120">
        <f>K39-L39</f>
        <v>-625.1</v>
      </c>
      <c r="N39" s="118" t="s">
        <v>256</v>
      </c>
      <c r="O39" s="118" t="s">
        <v>242</v>
      </c>
      <c r="P39" s="118"/>
      <c r="Q39" s="118" t="s">
        <v>255</v>
      </c>
      <c r="R39" s="118" t="s">
        <v>179</v>
      </c>
    </row>
    <row r="40" spans="1:18" hidden="1" outlineLevel="2">
      <c r="A40" s="118" t="s">
        <v>257</v>
      </c>
      <c r="B40" s="118" t="s">
        <v>139</v>
      </c>
      <c r="C40" s="118" t="s">
        <v>141</v>
      </c>
      <c r="D40" s="118" t="s">
        <v>250</v>
      </c>
      <c r="E40" s="118" t="s">
        <v>16</v>
      </c>
      <c r="F40" s="118" t="s">
        <v>136</v>
      </c>
      <c r="G40" s="118" t="s">
        <v>137</v>
      </c>
      <c r="H40" s="118" t="s">
        <v>136</v>
      </c>
      <c r="I40" s="118" t="s">
        <v>135</v>
      </c>
      <c r="J40" s="118" t="s">
        <v>242</v>
      </c>
      <c r="K40" s="120">
        <v>625.1</v>
      </c>
      <c r="L40" s="120">
        <v>0</v>
      </c>
      <c r="M40" s="120">
        <f>K40-L40</f>
        <v>625.1</v>
      </c>
      <c r="N40" s="118" t="s">
        <v>256</v>
      </c>
      <c r="O40" s="118" t="s">
        <v>242</v>
      </c>
      <c r="P40" s="118"/>
      <c r="Q40" s="118" t="s">
        <v>255</v>
      </c>
      <c r="R40" s="118" t="s">
        <v>179</v>
      </c>
    </row>
    <row r="41" spans="1:18" hidden="1" outlineLevel="2">
      <c r="A41" s="118" t="s">
        <v>245</v>
      </c>
      <c r="B41" s="118" t="s">
        <v>139</v>
      </c>
      <c r="C41" s="118" t="s">
        <v>141</v>
      </c>
      <c r="D41" s="118" t="s">
        <v>226</v>
      </c>
      <c r="E41" s="118" t="s">
        <v>16</v>
      </c>
      <c r="F41" s="118" t="s">
        <v>136</v>
      </c>
      <c r="G41" s="118" t="s">
        <v>137</v>
      </c>
      <c r="H41" s="118" t="s">
        <v>136</v>
      </c>
      <c r="I41" s="118" t="s">
        <v>135</v>
      </c>
      <c r="J41" s="118" t="s">
        <v>242</v>
      </c>
      <c r="K41" s="120">
        <v>6090</v>
      </c>
      <c r="L41" s="120">
        <v>0</v>
      </c>
      <c r="M41" s="120">
        <f>K41-L41</f>
        <v>6090</v>
      </c>
      <c r="N41" s="118" t="s">
        <v>254</v>
      </c>
      <c r="O41" s="118" t="s">
        <v>242</v>
      </c>
      <c r="P41" s="118"/>
      <c r="Q41" s="118" t="s">
        <v>241</v>
      </c>
      <c r="R41" s="118" t="s">
        <v>179</v>
      </c>
    </row>
    <row r="42" spans="1:18" hidden="1" outlineLevel="2">
      <c r="A42" s="118" t="s">
        <v>245</v>
      </c>
      <c r="B42" s="118" t="s">
        <v>139</v>
      </c>
      <c r="C42" s="118" t="s">
        <v>141</v>
      </c>
      <c r="D42" s="118" t="s">
        <v>140</v>
      </c>
      <c r="E42" s="118" t="s">
        <v>16</v>
      </c>
      <c r="F42" s="118" t="s">
        <v>136</v>
      </c>
      <c r="G42" s="118" t="s">
        <v>137</v>
      </c>
      <c r="H42" s="118" t="s">
        <v>136</v>
      </c>
      <c r="I42" s="118" t="s">
        <v>135</v>
      </c>
      <c r="J42" s="118" t="s">
        <v>242</v>
      </c>
      <c r="K42" s="120">
        <v>0</v>
      </c>
      <c r="L42" s="120">
        <v>6090</v>
      </c>
      <c r="M42" s="120">
        <f>K42-L42</f>
        <v>-6090</v>
      </c>
      <c r="N42" s="118" t="s">
        <v>254</v>
      </c>
      <c r="O42" s="118" t="s">
        <v>242</v>
      </c>
      <c r="P42" s="118"/>
      <c r="Q42" s="118" t="s">
        <v>241</v>
      </c>
      <c r="R42" s="118" t="s">
        <v>179</v>
      </c>
    </row>
    <row r="43" spans="1:18" hidden="1" outlineLevel="2">
      <c r="A43" s="118" t="s">
        <v>253</v>
      </c>
      <c r="B43" s="118" t="s">
        <v>139</v>
      </c>
      <c r="C43" s="118" t="s">
        <v>141</v>
      </c>
      <c r="D43" s="118" t="s">
        <v>55</v>
      </c>
      <c r="E43" s="118" t="s">
        <v>16</v>
      </c>
      <c r="F43" s="118" t="s">
        <v>136</v>
      </c>
      <c r="G43" s="118" t="s">
        <v>137</v>
      </c>
      <c r="H43" s="118" t="s">
        <v>136</v>
      </c>
      <c r="I43" s="118" t="s">
        <v>135</v>
      </c>
      <c r="J43" s="118" t="s">
        <v>235</v>
      </c>
      <c r="K43" s="120">
        <v>0</v>
      </c>
      <c r="L43" s="120">
        <v>488</v>
      </c>
      <c r="M43" s="120">
        <f>K43-L43</f>
        <v>-488</v>
      </c>
      <c r="N43" s="118" t="s">
        <v>252</v>
      </c>
      <c r="O43" s="118" t="s">
        <v>235</v>
      </c>
      <c r="P43" s="118"/>
      <c r="Q43" s="118" t="s">
        <v>251</v>
      </c>
      <c r="R43" s="118" t="s">
        <v>179</v>
      </c>
    </row>
    <row r="44" spans="1:18" hidden="1" outlineLevel="2">
      <c r="A44" s="118" t="s">
        <v>253</v>
      </c>
      <c r="B44" s="118" t="s">
        <v>139</v>
      </c>
      <c r="C44" s="118" t="s">
        <v>141</v>
      </c>
      <c r="D44" s="118" t="s">
        <v>227</v>
      </c>
      <c r="E44" s="118" t="s">
        <v>16</v>
      </c>
      <c r="F44" s="118" t="s">
        <v>136</v>
      </c>
      <c r="G44" s="118" t="s">
        <v>137</v>
      </c>
      <c r="H44" s="118" t="s">
        <v>136</v>
      </c>
      <c r="I44" s="118" t="s">
        <v>135</v>
      </c>
      <c r="J44" s="118" t="s">
        <v>235</v>
      </c>
      <c r="K44" s="120">
        <v>488</v>
      </c>
      <c r="L44" s="120">
        <v>0</v>
      </c>
      <c r="M44" s="120">
        <f>K44-L44</f>
        <v>488</v>
      </c>
      <c r="N44" s="118" t="s">
        <v>252</v>
      </c>
      <c r="O44" s="118" t="s">
        <v>235</v>
      </c>
      <c r="P44" s="118"/>
      <c r="Q44" s="118" t="s">
        <v>251</v>
      </c>
      <c r="R44" s="118" t="s">
        <v>179</v>
      </c>
    </row>
    <row r="45" spans="1:18" hidden="1" outlineLevel="2">
      <c r="A45" s="118" t="s">
        <v>237</v>
      </c>
      <c r="B45" s="118" t="s">
        <v>139</v>
      </c>
      <c r="C45" s="118" t="s">
        <v>141</v>
      </c>
      <c r="D45" s="118" t="s">
        <v>240</v>
      </c>
      <c r="E45" s="118" t="s">
        <v>16</v>
      </c>
      <c r="F45" s="118" t="s">
        <v>136</v>
      </c>
      <c r="G45" s="118" t="s">
        <v>137</v>
      </c>
      <c r="H45" s="118" t="s">
        <v>136</v>
      </c>
      <c r="I45" s="118" t="s">
        <v>135</v>
      </c>
      <c r="J45" s="118" t="s">
        <v>235</v>
      </c>
      <c r="K45" s="120">
        <v>646.17999999999995</v>
      </c>
      <c r="L45" s="120">
        <v>0</v>
      </c>
      <c r="M45" s="120">
        <f>K45-L45</f>
        <v>646.17999999999995</v>
      </c>
      <c r="N45" s="118" t="s">
        <v>236</v>
      </c>
      <c r="O45" s="118" t="s">
        <v>235</v>
      </c>
      <c r="P45" s="118"/>
      <c r="Q45" s="118" t="s">
        <v>234</v>
      </c>
      <c r="R45" s="118" t="s">
        <v>179</v>
      </c>
    </row>
    <row r="46" spans="1:18" hidden="1" outlineLevel="2">
      <c r="A46" s="118" t="s">
        <v>249</v>
      </c>
      <c r="B46" s="118" t="s">
        <v>139</v>
      </c>
      <c r="C46" s="118" t="s">
        <v>141</v>
      </c>
      <c r="D46" s="118" t="s">
        <v>250</v>
      </c>
      <c r="E46" s="118" t="s">
        <v>16</v>
      </c>
      <c r="F46" s="118" t="s">
        <v>136</v>
      </c>
      <c r="G46" s="118" t="s">
        <v>137</v>
      </c>
      <c r="H46" s="118" t="s">
        <v>136</v>
      </c>
      <c r="I46" s="118" t="s">
        <v>135</v>
      </c>
      <c r="J46" s="118" t="s">
        <v>247</v>
      </c>
      <c r="K46" s="120">
        <v>2000</v>
      </c>
      <c r="L46" s="120">
        <v>0</v>
      </c>
      <c r="M46" s="120">
        <f>K46-L46</f>
        <v>2000</v>
      </c>
      <c r="N46" s="118" t="s">
        <v>248</v>
      </c>
      <c r="O46" s="118" t="s">
        <v>247</v>
      </c>
      <c r="P46" s="118"/>
      <c r="Q46" s="118" t="s">
        <v>246</v>
      </c>
      <c r="R46" s="118" t="s">
        <v>179</v>
      </c>
    </row>
    <row r="47" spans="1:18" hidden="1" outlineLevel="2">
      <c r="A47" s="118" t="s">
        <v>249</v>
      </c>
      <c r="B47" s="118" t="s">
        <v>139</v>
      </c>
      <c r="C47" s="118" t="s">
        <v>141</v>
      </c>
      <c r="D47" s="118" t="s">
        <v>138</v>
      </c>
      <c r="E47" s="118" t="s">
        <v>16</v>
      </c>
      <c r="F47" s="118" t="s">
        <v>136</v>
      </c>
      <c r="G47" s="118" t="s">
        <v>137</v>
      </c>
      <c r="H47" s="118" t="s">
        <v>136</v>
      </c>
      <c r="I47" s="118" t="s">
        <v>135</v>
      </c>
      <c r="J47" s="118" t="s">
        <v>247</v>
      </c>
      <c r="K47" s="120">
        <v>0</v>
      </c>
      <c r="L47" s="120">
        <v>2000</v>
      </c>
      <c r="M47" s="120">
        <f>K47-L47</f>
        <v>-2000</v>
      </c>
      <c r="N47" s="118" t="s">
        <v>248</v>
      </c>
      <c r="O47" s="118" t="s">
        <v>247</v>
      </c>
      <c r="P47" s="118"/>
      <c r="Q47" s="118" t="s">
        <v>246</v>
      </c>
      <c r="R47" s="118" t="s">
        <v>179</v>
      </c>
    </row>
    <row r="48" spans="1:18" outlineLevel="1" collapsed="1">
      <c r="A48" s="118"/>
      <c r="B48" s="118"/>
      <c r="C48" s="121" t="s">
        <v>147</v>
      </c>
      <c r="D48" s="118"/>
      <c r="E48" s="118"/>
      <c r="F48" s="118"/>
      <c r="G48" s="118"/>
      <c r="H48" s="118"/>
      <c r="I48" s="118"/>
      <c r="J48" s="118"/>
      <c r="K48" s="120"/>
      <c r="L48" s="120"/>
      <c r="M48" s="120">
        <f>SUBTOTAL(9,M37:M47)</f>
        <v>646.17999999999984</v>
      </c>
      <c r="N48" s="118"/>
      <c r="O48" s="118"/>
      <c r="P48" s="118"/>
      <c r="Q48" s="118"/>
      <c r="R48" s="118"/>
    </row>
    <row r="49" spans="1:18" hidden="1" outlineLevel="2">
      <c r="A49" s="118" t="s">
        <v>245</v>
      </c>
      <c r="B49" s="118" t="s">
        <v>139</v>
      </c>
      <c r="C49" s="118" t="s">
        <v>221</v>
      </c>
      <c r="D49" s="118" t="s">
        <v>55</v>
      </c>
      <c r="E49" s="118" t="s">
        <v>16</v>
      </c>
      <c r="F49" s="118" t="s">
        <v>136</v>
      </c>
      <c r="G49" s="118" t="s">
        <v>137</v>
      </c>
      <c r="H49" s="118" t="s">
        <v>136</v>
      </c>
      <c r="I49" s="118" t="s">
        <v>135</v>
      </c>
      <c r="J49" s="118" t="s">
        <v>242</v>
      </c>
      <c r="K49" s="120">
        <v>0</v>
      </c>
      <c r="L49" s="120">
        <v>974.09</v>
      </c>
      <c r="M49" s="120">
        <f>K49-L49</f>
        <v>-974.09</v>
      </c>
      <c r="N49" s="118" t="s">
        <v>243</v>
      </c>
      <c r="O49" s="118" t="s">
        <v>242</v>
      </c>
      <c r="P49" s="118"/>
      <c r="Q49" s="118" t="s">
        <v>241</v>
      </c>
      <c r="R49" s="118" t="s">
        <v>179</v>
      </c>
    </row>
    <row r="50" spans="1:18" hidden="1" outlineLevel="2">
      <c r="A50" s="118" t="s">
        <v>245</v>
      </c>
      <c r="B50" s="118" t="s">
        <v>139</v>
      </c>
      <c r="C50" s="118" t="s">
        <v>221</v>
      </c>
      <c r="D50" s="118" t="s">
        <v>244</v>
      </c>
      <c r="E50" s="118" t="s">
        <v>16</v>
      </c>
      <c r="F50" s="118" t="s">
        <v>136</v>
      </c>
      <c r="G50" s="118" t="s">
        <v>137</v>
      </c>
      <c r="H50" s="118" t="s">
        <v>136</v>
      </c>
      <c r="I50" s="118" t="s">
        <v>135</v>
      </c>
      <c r="J50" s="118" t="s">
        <v>242</v>
      </c>
      <c r="K50" s="120">
        <v>974.09</v>
      </c>
      <c r="L50" s="120">
        <v>0</v>
      </c>
      <c r="M50" s="120">
        <f>K50-L50</f>
        <v>974.09</v>
      </c>
      <c r="N50" s="118" t="s">
        <v>243</v>
      </c>
      <c r="O50" s="118" t="s">
        <v>242</v>
      </c>
      <c r="P50" s="118"/>
      <c r="Q50" s="118" t="s">
        <v>241</v>
      </c>
      <c r="R50" s="118" t="s">
        <v>179</v>
      </c>
    </row>
    <row r="51" spans="1:18" hidden="1" outlineLevel="2">
      <c r="A51" s="118" t="s">
        <v>237</v>
      </c>
      <c r="B51" s="118" t="s">
        <v>139</v>
      </c>
      <c r="C51" s="118" t="s">
        <v>221</v>
      </c>
      <c r="D51" s="118" t="s">
        <v>240</v>
      </c>
      <c r="E51" s="118" t="s">
        <v>16</v>
      </c>
      <c r="F51" s="118" t="s">
        <v>136</v>
      </c>
      <c r="G51" s="118" t="s">
        <v>137</v>
      </c>
      <c r="H51" s="118" t="s">
        <v>136</v>
      </c>
      <c r="I51" s="118" t="s">
        <v>135</v>
      </c>
      <c r="J51" s="118" t="s">
        <v>235</v>
      </c>
      <c r="K51" s="120">
        <v>2696.02</v>
      </c>
      <c r="L51" s="120">
        <v>0</v>
      </c>
      <c r="M51" s="120">
        <f>K51-L51</f>
        <v>2696.02</v>
      </c>
      <c r="N51" s="118" t="s">
        <v>236</v>
      </c>
      <c r="O51" s="118" t="s">
        <v>235</v>
      </c>
      <c r="P51" s="118"/>
      <c r="Q51" s="118" t="s">
        <v>234</v>
      </c>
      <c r="R51" s="118" t="s">
        <v>179</v>
      </c>
    </row>
    <row r="52" spans="1:18" hidden="1" outlineLevel="2">
      <c r="A52" s="118" t="s">
        <v>237</v>
      </c>
      <c r="B52" s="118" t="s">
        <v>139</v>
      </c>
      <c r="C52" s="118" t="s">
        <v>221</v>
      </c>
      <c r="D52" s="118" t="s">
        <v>239</v>
      </c>
      <c r="E52" s="118" t="s">
        <v>16</v>
      </c>
      <c r="F52" s="118" t="s">
        <v>136</v>
      </c>
      <c r="G52" s="118" t="s">
        <v>137</v>
      </c>
      <c r="H52" s="118" t="s">
        <v>136</v>
      </c>
      <c r="I52" s="118" t="s">
        <v>135</v>
      </c>
      <c r="J52" s="118" t="s">
        <v>235</v>
      </c>
      <c r="K52" s="120">
        <v>301.75</v>
      </c>
      <c r="L52" s="120">
        <v>0</v>
      </c>
      <c r="M52" s="120">
        <f>K52-L52</f>
        <v>301.75</v>
      </c>
      <c r="N52" s="118" t="s">
        <v>236</v>
      </c>
      <c r="O52" s="118" t="s">
        <v>235</v>
      </c>
      <c r="P52" s="118"/>
      <c r="Q52" s="118" t="s">
        <v>234</v>
      </c>
      <c r="R52" s="118" t="s">
        <v>179</v>
      </c>
    </row>
    <row r="53" spans="1:18" hidden="1" outlineLevel="2">
      <c r="A53" s="118" t="s">
        <v>237</v>
      </c>
      <c r="B53" s="118" t="s">
        <v>139</v>
      </c>
      <c r="C53" s="118" t="s">
        <v>221</v>
      </c>
      <c r="D53" s="118" t="s">
        <v>238</v>
      </c>
      <c r="E53" s="118" t="s">
        <v>16</v>
      </c>
      <c r="F53" s="118" t="s">
        <v>136</v>
      </c>
      <c r="G53" s="118" t="s">
        <v>137</v>
      </c>
      <c r="H53" s="118" t="s">
        <v>136</v>
      </c>
      <c r="I53" s="118" t="s">
        <v>135</v>
      </c>
      <c r="J53" s="118" t="s">
        <v>235</v>
      </c>
      <c r="K53" s="120">
        <v>374.99</v>
      </c>
      <c r="L53" s="120">
        <v>0</v>
      </c>
      <c r="M53" s="120">
        <f>K53-L53</f>
        <v>374.99</v>
      </c>
      <c r="N53" s="118" t="s">
        <v>236</v>
      </c>
      <c r="O53" s="118" t="s">
        <v>235</v>
      </c>
      <c r="P53" s="118"/>
      <c r="Q53" s="118" t="s">
        <v>234</v>
      </c>
      <c r="R53" s="118" t="s">
        <v>179</v>
      </c>
    </row>
    <row r="54" spans="1:18" hidden="1" outlineLevel="2">
      <c r="A54" s="118" t="s">
        <v>237</v>
      </c>
      <c r="B54" s="118" t="s">
        <v>139</v>
      </c>
      <c r="C54" s="118" t="s">
        <v>221</v>
      </c>
      <c r="D54" s="118" t="s">
        <v>55</v>
      </c>
      <c r="E54" s="118" t="s">
        <v>16</v>
      </c>
      <c r="F54" s="118" t="s">
        <v>136</v>
      </c>
      <c r="G54" s="118" t="s">
        <v>137</v>
      </c>
      <c r="H54" s="118" t="s">
        <v>136</v>
      </c>
      <c r="I54" s="118" t="s">
        <v>135</v>
      </c>
      <c r="J54" s="118" t="s">
        <v>235</v>
      </c>
      <c r="K54" s="120">
        <v>0</v>
      </c>
      <c r="L54" s="120">
        <v>676.74</v>
      </c>
      <c r="M54" s="120">
        <f>K54-L54</f>
        <v>-676.74</v>
      </c>
      <c r="N54" s="118" t="s">
        <v>236</v>
      </c>
      <c r="O54" s="118" t="s">
        <v>235</v>
      </c>
      <c r="P54" s="118"/>
      <c r="Q54" s="118" t="s">
        <v>234</v>
      </c>
      <c r="R54" s="118" t="s">
        <v>179</v>
      </c>
    </row>
    <row r="55" spans="1:18" outlineLevel="1" collapsed="1">
      <c r="A55" s="118"/>
      <c r="B55" s="118"/>
      <c r="C55" s="121" t="s">
        <v>220</v>
      </c>
      <c r="D55" s="118"/>
      <c r="E55" s="118"/>
      <c r="F55" s="118"/>
      <c r="G55" s="118"/>
      <c r="H55" s="118"/>
      <c r="I55" s="118"/>
      <c r="J55" s="118"/>
      <c r="K55" s="120"/>
      <c r="L55" s="120"/>
      <c r="M55" s="120">
        <f>SUBTOTAL(9,M49:M54)</f>
        <v>2696.0200000000004</v>
      </c>
      <c r="N55" s="118"/>
      <c r="O55" s="118"/>
      <c r="P55" s="118"/>
      <c r="Q55" s="118"/>
      <c r="R55" s="118"/>
    </row>
    <row r="56" spans="1:18">
      <c r="A56" s="118"/>
      <c r="B56" s="118"/>
      <c r="C56" s="121" t="s">
        <v>148</v>
      </c>
      <c r="D56" s="118"/>
      <c r="E56" s="118"/>
      <c r="F56" s="118"/>
      <c r="G56" s="118"/>
      <c r="H56" s="118"/>
      <c r="I56" s="118"/>
      <c r="J56" s="118"/>
      <c r="K56" s="120"/>
      <c r="L56" s="120"/>
      <c r="M56" s="120">
        <f>SUBTOTAL(9,M6:M54)</f>
        <v>-9.0949470177292824E-13</v>
      </c>
      <c r="N56" s="118"/>
      <c r="O56" s="118"/>
      <c r="P56" s="118"/>
      <c r="Q56" s="118"/>
      <c r="R56" s="118"/>
    </row>
  </sheetData>
  <autoFilter ref="A5:R54">
    <sortState ref="A6:Q50">
      <sortCondition ref="C6"/>
    </sortState>
  </autoFilter>
  <pageMargins left="0.5" right="0.5" top="0.5" bottom="0.5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REVENUE</vt:lpstr>
      <vt:lpstr>APPROPRIATIONS</vt:lpstr>
      <vt:lpstr>Rev-Detail</vt:lpstr>
      <vt:lpstr>INCREASE(DECREASE)</vt:lpstr>
      <vt:lpstr>MOVEMENT</vt:lpstr>
      <vt:lpstr>GL5022</vt:lpstr>
      <vt:lpstr>'INCREASE(DECREASE)'!OBJECT</vt:lpstr>
      <vt:lpstr>MOVEMENT!OBJECT</vt:lpstr>
      <vt:lpstr>APPROPRIATIONS!Print_Area</vt:lpstr>
      <vt:lpstr>'INCREASE(DECREASE)'!Print_Area</vt:lpstr>
      <vt:lpstr>MOVEMENT!Print_Area</vt:lpstr>
      <vt:lpstr>REVENUE!Print_Area</vt:lpstr>
      <vt:lpstr>APPROPRIATIONS!Print_Titles</vt:lpstr>
      <vt:lpstr>'INCREASE(DECREASE)'!Print_Titles</vt:lpstr>
      <vt:lpstr>MOVEMENT!Print_Titles</vt:lpstr>
      <vt:lpstr>REVENUE!Print_Titles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Karen O'Steen</cp:lastModifiedBy>
  <cp:lastPrinted>2019-03-20T20:30:38Z</cp:lastPrinted>
  <dcterms:created xsi:type="dcterms:W3CDTF">1998-06-29T20:35:37Z</dcterms:created>
  <dcterms:modified xsi:type="dcterms:W3CDTF">2019-03-20T20:32:35Z</dcterms:modified>
</cp:coreProperties>
</file>