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GL5022" sheetId="97" r:id="rId6"/>
  </sheets>
  <definedNames>
    <definedName name="_xlnm._FilterDatabase" localSheetId="5" hidden="1">'GL5022'!$A$5:$R$35</definedName>
    <definedName name="_xlnm._FilterDatabase" localSheetId="3" hidden="1">'INCREASE(DECREASE)'!$A$1:$X$8</definedName>
    <definedName name="_xlnm._FilterDatabase" localSheetId="4" hidden="1">MOVEMENT!$A$1:$Q$9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MOVEMENT!$Q:$Q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APPROPRIATIONS!$A$1:$H$24</definedName>
    <definedName name="_xlnm.Print_Area" localSheetId="3">'INCREASE(DECREASE)'!$A$1:$V$8</definedName>
    <definedName name="_xlnm.Print_Area" localSheetId="4">MOVEMENT!$A$1:$Q$9</definedName>
    <definedName name="_xlnm.Print_Area" localSheetId="0">REVENUE!$E$1:$J$57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62913"/>
</workbook>
</file>

<file path=xl/calcChain.xml><?xml version="1.0" encoding="utf-8"?>
<calcChain xmlns="http://schemas.openxmlformats.org/spreadsheetml/2006/main">
  <c r="M6" i="97" l="1"/>
  <c r="M7" i="97"/>
  <c r="M8" i="97"/>
  <c r="M9" i="97"/>
  <c r="M22" i="97" s="1"/>
  <c r="M37" i="97" s="1"/>
  <c r="M10" i="97"/>
  <c r="M11" i="97"/>
  <c r="M12" i="97"/>
  <c r="M13" i="97"/>
  <c r="M14" i="97"/>
  <c r="M15" i="97"/>
  <c r="M16" i="97"/>
  <c r="M17" i="97"/>
  <c r="M18" i="97"/>
  <c r="M19" i="97"/>
  <c r="M20" i="97"/>
  <c r="M21" i="97"/>
  <c r="M23" i="97"/>
  <c r="M24" i="97"/>
  <c r="M25" i="97"/>
  <c r="M27" i="97" s="1"/>
  <c r="M26" i="97"/>
  <c r="M28" i="97"/>
  <c r="M29" i="97"/>
  <c r="M30" i="97"/>
  <c r="M36" i="97" s="1"/>
  <c r="M31" i="97"/>
  <c r="M32" i="97"/>
  <c r="M33" i="97"/>
  <c r="M34" i="97"/>
  <c r="M35" i="97"/>
  <c r="H22" i="1" l="1"/>
  <c r="J7" i="69" l="1"/>
  <c r="I31" i="78"/>
  <c r="F38" i="78"/>
  <c r="D17" i="1" l="1"/>
  <c r="G40" i="78" l="1"/>
  <c r="I40" i="78"/>
  <c r="G22" i="1" l="1"/>
  <c r="G23" i="1"/>
  <c r="I47" i="78"/>
  <c r="I32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0" i="1"/>
  <c r="D21" i="1"/>
  <c r="D22" i="1"/>
  <c r="D23" i="1"/>
  <c r="J54" i="78"/>
  <c r="H54" i="78"/>
  <c r="F54" i="78"/>
  <c r="G47" i="78"/>
  <c r="G49" i="78"/>
  <c r="G50" i="78"/>
  <c r="G51" i="78"/>
  <c r="G52" i="78"/>
  <c r="G53" i="78"/>
  <c r="G20" i="78"/>
  <c r="G21" i="78"/>
  <c r="G22" i="78"/>
  <c r="G23" i="78"/>
  <c r="G24" i="78"/>
  <c r="G25" i="78"/>
  <c r="G26" i="78"/>
  <c r="G27" i="78"/>
  <c r="G28" i="78"/>
  <c r="G29" i="78"/>
  <c r="G30" i="78"/>
  <c r="G32" i="78"/>
  <c r="G33" i="78"/>
  <c r="G34" i="78"/>
  <c r="G35" i="78"/>
  <c r="G36" i="78"/>
  <c r="G37" i="78"/>
  <c r="G38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8" i="78" l="1"/>
  <c r="J17" i="78"/>
  <c r="H17" i="78"/>
  <c r="F17" i="78"/>
  <c r="B31" i="79" l="1"/>
  <c r="B42" i="79" l="1"/>
  <c r="B34" i="79"/>
  <c r="B4" i="79"/>
  <c r="B35" i="79" l="1"/>
  <c r="I53" i="78" l="1"/>
  <c r="I52" i="78"/>
  <c r="I51" i="78"/>
  <c r="I50" i="78"/>
  <c r="I49" i="78"/>
  <c r="I48" i="78"/>
  <c r="G48" i="78"/>
  <c r="G54" i="78" s="1"/>
  <c r="J44" i="78"/>
  <c r="H44" i="78"/>
  <c r="F44" i="78"/>
  <c r="I43" i="78"/>
  <c r="G43" i="78"/>
  <c r="I42" i="78"/>
  <c r="G42" i="78"/>
  <c r="I41" i="78"/>
  <c r="G41" i="78"/>
  <c r="J39" i="78"/>
  <c r="H39" i="78"/>
  <c r="F39" i="78"/>
  <c r="I37" i="78"/>
  <c r="I36" i="78"/>
  <c r="I35" i="78"/>
  <c r="I34" i="78"/>
  <c r="I33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4" i="78" l="1"/>
  <c r="G17" i="78"/>
  <c r="I6" i="78"/>
  <c r="J9" i="78"/>
  <c r="G44" i="78"/>
  <c r="F45" i="78"/>
  <c r="F57" i="78" s="1"/>
  <c r="I39" i="78"/>
  <c r="G39" i="78"/>
  <c r="I44" i="78"/>
  <c r="G6" i="78"/>
  <c r="H9" i="78"/>
  <c r="H45" i="78" l="1"/>
  <c r="H57" i="78" s="1"/>
  <c r="G9" i="78"/>
  <c r="I9" i="78"/>
  <c r="G45" i="78" l="1"/>
  <c r="G57" i="78" s="1"/>
  <c r="Q3" i="69" l="1"/>
  <c r="Q4" i="69"/>
  <c r="Q5" i="69"/>
  <c r="Q6" i="69"/>
  <c r="B8" i="74" l="1"/>
  <c r="F3" i="1" l="1"/>
  <c r="S8" i="74"/>
  <c r="T8" i="74"/>
  <c r="F17" i="1" s="1"/>
  <c r="G17" i="1" s="1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3" i="1" s="1"/>
  <c r="O8" i="74"/>
  <c r="F14" i="1" s="1"/>
  <c r="P8" i="74"/>
  <c r="F15" i="1" s="1"/>
  <c r="Q8" i="74"/>
  <c r="R8" i="74"/>
  <c r="F16" i="1" s="1"/>
  <c r="F4" i="1" l="1"/>
  <c r="W8" i="74"/>
  <c r="G12" i="1"/>
  <c r="J8" i="69" s="1"/>
  <c r="G11" i="1"/>
  <c r="G10" i="1"/>
  <c r="G6" i="1"/>
  <c r="G16" i="1"/>
  <c r="G13" i="1"/>
  <c r="G15" i="1"/>
  <c r="G9" i="1"/>
  <c r="G5" i="1"/>
  <c r="G14" i="1"/>
  <c r="G8" i="1"/>
  <c r="G7" i="1"/>
  <c r="Q2" i="69" l="1"/>
  <c r="D7" i="69" l="1"/>
  <c r="H7" i="69"/>
  <c r="K7" i="69"/>
  <c r="L7" i="69"/>
  <c r="M7" i="69"/>
  <c r="N7" i="69"/>
  <c r="O7" i="69"/>
  <c r="P7" i="69"/>
  <c r="I7" i="69" l="1"/>
  <c r="G7" i="69"/>
  <c r="F7" i="69"/>
  <c r="E7" i="69"/>
  <c r="C7" i="69"/>
  <c r="B7" i="69" l="1"/>
  <c r="Q7" i="69" s="1"/>
  <c r="G20" i="1" l="1"/>
  <c r="G21" i="1"/>
  <c r="H29" i="1" l="1"/>
  <c r="H18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K8" i="69"/>
  <c r="K9" i="69" s="1"/>
  <c r="L8" i="69"/>
  <c r="L9" i="69" s="1"/>
  <c r="M8" i="69"/>
  <c r="M9" i="69" s="1"/>
  <c r="N8" i="69"/>
  <c r="N9" i="69" s="1"/>
  <c r="P8" i="69"/>
  <c r="P9" i="69" s="1"/>
  <c r="D9" i="69" l="1"/>
  <c r="D16" i="1"/>
  <c r="C18" i="1"/>
  <c r="C24" i="1" s="1"/>
  <c r="E18" i="1"/>
  <c r="E24" i="1" s="1"/>
  <c r="F18" i="1"/>
  <c r="F24" i="1" s="1"/>
  <c r="D19" i="1"/>
  <c r="D29" i="1" s="1"/>
  <c r="G19" i="1"/>
  <c r="D24" i="1" l="1"/>
  <c r="D18" i="1"/>
  <c r="H24" i="1" l="1"/>
  <c r="I8" i="69"/>
  <c r="I9" i="69" l="1"/>
  <c r="G18" i="1"/>
  <c r="O8" i="69" l="1"/>
  <c r="Q8" i="69" s="1"/>
  <c r="G24" i="1"/>
  <c r="O9" i="69" l="1"/>
  <c r="Q9" i="69" s="1"/>
  <c r="I12" i="78" l="1"/>
  <c r="I17" i="78" s="1"/>
  <c r="J45" i="78" l="1"/>
  <c r="I45" i="78" s="1"/>
  <c r="I57" i="78" s="1"/>
  <c r="J57" i="78" l="1"/>
  <c r="H26" i="1" s="1"/>
  <c r="H27" i="1" s="1"/>
</calcChain>
</file>

<file path=xl/sharedStrings.xml><?xml version="1.0" encoding="utf-8"?>
<sst xmlns="http://schemas.openxmlformats.org/spreadsheetml/2006/main" count="678" uniqueCount="274">
  <si>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</si>
  <si>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</si>
  <si>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</si>
  <si>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</si>
  <si>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</si>
  <si>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</si>
  <si>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</si>
  <si>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</si>
  <si>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</si>
  <si>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</si>
  <si>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</si>
  <si>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</si>
  <si>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</si>
  <si>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</si>
  <si>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</si>
  <si>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</si>
  <si>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</si>
  <si>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</si>
  <si>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</si>
  <si>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</si>
  <si>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</si>
  <si>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</si>
  <si>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</si>
  <si>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</si>
  <si>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</si>
  <si>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</si>
  <si>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</si>
  <si>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</si>
  <si>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</si>
  <si>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</si>
  <si>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</si>
  <si>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</si>
  <si>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</si>
  <si>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</si>
  <si>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</si>
  <si>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</si>
  <si>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</si>
  <si>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</si>
  <si>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</si>
  <si>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</si>
  <si>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</si>
  <si>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</si>
  <si>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</si>
  <si>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</si>
  <si>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</si>
  <si>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</si>
  <si>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</si>
  <si>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</si>
  <si>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</si>
  <si>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</si>
  <si>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</si>
  <si>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</si>
  <si>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</si>
  <si>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</si>
  <si>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</si>
  <si>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</si>
  <si>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</si>
  <si>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</si>
  <si>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</si>
  <si>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</si>
  <si>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</si>
  <si>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</si>
  <si>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</si>
  <si>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</si>
  <si>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</si>
  <si>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</si>
  <si>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</si>
  <si>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</si>
  <si>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</si>
  <si>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</si>
  <si>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</si>
  <si>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</si>
  <si>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</si>
  <si>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</si>
  <si>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</si>
  <si>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</si>
  <si>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</si>
  <si>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</si>
  <si>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</si>
  <si>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</si>
  <si>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</si>
  <si>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</si>
  <si>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</si>
  <si>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</si>
  <si>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</si>
  <si>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</si>
  <si>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</si>
  <si>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</si>
  <si>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</si>
  <si>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</si>
  <si>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</si>
  <si>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</si>
  <si>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</si>
  <si>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</si>
  <si>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</si>
  <si>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</si>
  <si>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</si>
  <si>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</si>
  <si>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</si>
  <si>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</si>
  <si>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</si>
  <si>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</si>
  <si>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 xml:space="preserve">INCREASE (DECREASE) </t>
  </si>
  <si>
    <t xml:space="preserve">REVENUE                     INCREASE (DECREASE) </t>
  </si>
  <si>
    <t xml:space="preserve">MOVEMENT BETWEEN FUNCTIONS              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</si>
  <si>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</si>
  <si>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</si>
  <si>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</si>
  <si>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</si>
  <si>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</si>
  <si>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</si>
  <si>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</si>
  <si>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</si>
  <si>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</si>
  <si>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</si>
  <si>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</si>
  <si>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</si>
  <si>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</si>
  <si>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</si>
  <si>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</si>
  <si>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</si>
  <si>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</si>
  <si>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</si>
  <si>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</si>
  <si>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</si>
  <si>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</si>
  <si>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</si>
  <si>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</si>
  <si>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</si>
  <si>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</si>
  <si>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</si>
  <si>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</si>
  <si>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</si>
  <si>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</si>
  <si>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</si>
  <si>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</si>
  <si>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</si>
  <si>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</si>
  <si>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</si>
  <si>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</si>
  <si>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</si>
  <si>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642</t>
  </si>
  <si>
    <t>7300</t>
  </si>
  <si>
    <t>330</t>
  </si>
  <si>
    <t>728</t>
  </si>
  <si>
    <t>5400</t>
  </si>
  <si>
    <t>5300</t>
  </si>
  <si>
    <t>3315</t>
  </si>
  <si>
    <t>Fund</t>
  </si>
  <si>
    <t>5300 Total</t>
  </si>
  <si>
    <t>5400 Total</t>
  </si>
  <si>
    <t>7300 Total</t>
  </si>
  <si>
    <t>Grand Total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</si>
  <si>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</si>
  <si>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</si>
  <si>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</si>
  <si>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</si>
  <si>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</si>
  <si>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</si>
  <si>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</si>
  <si>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</si>
  <si>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</si>
  <si>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</si>
  <si>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</si>
  <si>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</si>
  <si>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</si>
  <si>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</si>
  <si>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</si>
  <si>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</si>
  <si>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</si>
  <si>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</si>
  <si>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</si>
  <si>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</si>
  <si>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</si>
  <si>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</si>
  <si>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</si>
  <si>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</si>
  <si>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</si>
  <si>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</si>
  <si>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</si>
  <si>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3467</t>
  </si>
  <si>
    <t>GED Testing Fees</t>
  </si>
  <si>
    <t>3610</t>
  </si>
  <si>
    <t>BSI</t>
  </si>
  <si>
    <t>Year</t>
  </si>
  <si>
    <t>Capital Proj</t>
  </si>
  <si>
    <t>Program</t>
  </si>
  <si>
    <t>Cost Center</t>
  </si>
  <si>
    <t>Object</t>
  </si>
  <si>
    <t>Functn</t>
  </si>
  <si>
    <t>STAND ALONE VPK</t>
  </si>
  <si>
    <t>CROSS FUNCTION CHANGE</t>
  </si>
  <si>
    <t>FCTC GENERAL FUND</t>
  </si>
  <si>
    <t>SUBTOTAL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</si>
  <si>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</si>
  <si>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</si>
  <si>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</si>
  <si>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</si>
  <si>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</si>
  <si>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</si>
  <si>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</si>
  <si>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</si>
  <si>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</si>
  <si>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</si>
  <si>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</si>
  <si>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</si>
  <si>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</si>
  <si>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</si>
  <si>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</si>
  <si>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</si>
  <si>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</si>
  <si>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</si>
  <si>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</si>
  <si>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Transportation</t>
  </si>
  <si>
    <t>Transfer</t>
  </si>
  <si>
    <t>ORIGINAL BUDGET      (July 1, 2018)</t>
  </si>
  <si>
    <t>ORIGINAL BUDGET  (July 1, 2018)</t>
  </si>
  <si>
    <t>Other Student Fees (Adult Education)</t>
  </si>
  <si>
    <t>FUND BALANCE JULY 1, 2018</t>
  </si>
  <si>
    <t>TECH TOTS</t>
  </si>
  <si>
    <t>TOTAL REVENUE, TRANSFERS AND BEG. FUND BALANCE</t>
  </si>
  <si>
    <t>TOTAL APPROPRIATIONS, TRANSFERS AND EST. ENDING FUND BALANCE</t>
  </si>
  <si>
    <t>350</t>
  </si>
  <si>
    <t>724</t>
  </si>
  <si>
    <t>701</t>
  </si>
  <si>
    <t>Net Amount</t>
  </si>
  <si>
    <t>AMENDMENT 2019-FCTC-04       ST. JOHNS COUNTY SCHOOL DISTRICT FY 2018-2019 REVENUE BUDGET       NOVEMBER 30, 2018</t>
  </si>
  <si>
    <t>NOVEMBER BUDGET PROPOSAL</t>
  </si>
  <si>
    <t>ACTIVITY THRU OCTOBER</t>
  </si>
  <si>
    <t>ADOPTED BUDGET              AS OF OCTOBER 2018</t>
  </si>
  <si>
    <t>ADOPTED BUDGET        AS OF OCTOBER 2018</t>
  </si>
  <si>
    <t>AMENDMENT 2019-FCTC-04         ST. JOHNS COUNTY SCHOOL DISTRICT FY 2018-2019 APPROPRIATIONS BUDGET         NOVEMBER 30, 2018</t>
  </si>
  <si>
    <t>2636099</t>
  </si>
  <si>
    <t>11/29/2018</t>
  </si>
  <si>
    <t>VersaDesk-Fin Aid</t>
  </si>
  <si>
    <t>649</t>
  </si>
  <si>
    <t>BU029086</t>
  </si>
  <si>
    <t>2618851</t>
  </si>
  <si>
    <t>11/8/2018</t>
  </si>
  <si>
    <t>File Cabinets for Fin.Aid</t>
  </si>
  <si>
    <t>BU028899</t>
  </si>
  <si>
    <t>641</t>
  </si>
  <si>
    <t>2617474</t>
  </si>
  <si>
    <t>11/7/2018</t>
  </si>
  <si>
    <t>File cabinets for Fin.Aid</t>
  </si>
  <si>
    <t>BU028870</t>
  </si>
  <si>
    <t>6400 Total</t>
  </si>
  <si>
    <t>2630564</t>
  </si>
  <si>
    <t>11/26/2018</t>
  </si>
  <si>
    <t>Purchasing card charges</t>
  </si>
  <si>
    <t>6400</t>
  </si>
  <si>
    <t>BU029031</t>
  </si>
  <si>
    <t>2617181</t>
  </si>
  <si>
    <t>Adult Ed TABE Tutoring</t>
  </si>
  <si>
    <t>BU028874</t>
  </si>
  <si>
    <t>Adult Ed Entrance Exam 7th Ed.</t>
  </si>
  <si>
    <t>2616802</t>
  </si>
  <si>
    <t>Textbooks for Adult Ed</t>
  </si>
  <si>
    <t>BU028869</t>
  </si>
  <si>
    <t>Panel Crating Charge for PSC</t>
  </si>
  <si>
    <t>2630563</t>
  </si>
  <si>
    <t>Emergency Lift Repair</t>
  </si>
  <si>
    <t>703</t>
  </si>
  <si>
    <t>BU029029</t>
  </si>
  <si>
    <t>Consultant Svcs EMS Med Dir.</t>
  </si>
  <si>
    <t>717</t>
  </si>
  <si>
    <t>310</t>
  </si>
  <si>
    <t>711</t>
  </si>
  <si>
    <t>Fire Class Supplies</t>
  </si>
  <si>
    <t>Fire Protection Gear</t>
  </si>
  <si>
    <t>Padgenite Panels F/protection</t>
  </si>
  <si>
    <t>Adult Ed Exams</t>
  </si>
  <si>
    <t>707</t>
  </si>
  <si>
    <t>From 11/1/2018 to 11/30/2018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</si>
</sst>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9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b/>
      <sz val="10"/>
      <name val="Verdana"/>
      <family val="2"/>
    </font>
    <font>
      <sz val="10"/>
      <name val="Ariel"/>
    </font>
    <font>
      <b/>
      <sz val="10"/>
      <name val="Arie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8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2" fillId="0" borderId="0"/>
    <xf numFmtId="0" fontId="48" fillId="0" borderId="0"/>
  </cellStyleXfs>
  <cellXfs count="133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3" borderId="16" xfId="0" applyFont="1" applyFill="1" applyBorder="1" applyAlignment="1">
      <alignment horizontal="right"/>
    </xf>
    <xf numFmtId="0" fontId="45" fillId="2" borderId="19" xfId="0" applyFont="1" applyFill="1" applyBorder="1" applyAlignment="1"/>
    <xf numFmtId="0" fontId="43" fillId="2" borderId="21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4" fillId="2" borderId="10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44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24"/>
    <xf numFmtId="49" fontId="46" fillId="0" borderId="0" xfId="24" applyNumberFormat="1" applyFont="1"/>
    <xf numFmtId="43" fontId="47" fillId="0" borderId="0" xfId="24" applyNumberFormat="1" applyFont="1"/>
    <xf numFmtId="43" fontId="46" fillId="0" borderId="0" xfId="24" applyNumberFormat="1" applyFont="1"/>
    <xf numFmtId="49" fontId="47" fillId="0" borderId="0" xfId="24" applyNumberFormat="1" applyFont="1"/>
    <xf numFmtId="49" fontId="47" fillId="5" borderId="9" xfId="24" applyNumberFormat="1" applyFont="1" applyFill="1" applyBorder="1" applyAlignment="1">
      <alignment horizontal="center"/>
    </xf>
  </cellXfs>
  <cellStyles count="38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75" zoomScaleNormal="75" workbookViewId="0">
      <selection activeCell="G2" sqref="G2:J2"/>
    </sheetView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2.5703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15" t="s">
        <v>226</v>
      </c>
      <c r="F1" s="116"/>
      <c r="G1" s="116"/>
      <c r="H1" s="116"/>
      <c r="I1" s="116"/>
      <c r="J1" s="117"/>
    </row>
    <row r="2" spans="1:12" ht="39.950000000000003" customHeight="1">
      <c r="A2" s="2" t="s">
        <v>54</v>
      </c>
      <c r="B2" s="3" t="s">
        <v>1</v>
      </c>
      <c r="C2" s="3" t="s">
        <v>8</v>
      </c>
      <c r="D2" s="3" t="s">
        <v>9</v>
      </c>
      <c r="E2" s="96" t="s">
        <v>192</v>
      </c>
      <c r="F2" s="4" t="s">
        <v>215</v>
      </c>
      <c r="G2" s="4" t="s">
        <v>228</v>
      </c>
      <c r="H2" s="4" t="s">
        <v>229</v>
      </c>
      <c r="I2" s="4" t="s">
        <v>102</v>
      </c>
      <c r="J2" s="97" t="s">
        <v>227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56</v>
      </c>
      <c r="B4" s="6" t="s">
        <v>16</v>
      </c>
      <c r="E4" s="98" t="s">
        <v>65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55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162</v>
      </c>
      <c r="B11" s="6" t="s">
        <v>16</v>
      </c>
      <c r="E11" s="103" t="s">
        <v>163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8" si="1">J11-H11</f>
        <v>0</v>
      </c>
      <c r="J11" s="99">
        <v>0</v>
      </c>
    </row>
    <row r="12" spans="1:12" ht="21" customHeight="1">
      <c r="A12" s="5" t="s">
        <v>147</v>
      </c>
      <c r="B12" s="6" t="s">
        <v>16</v>
      </c>
      <c r="E12" s="103" t="s">
        <v>133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177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>
        <v>0</v>
      </c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>
        <v>0</v>
      </c>
    </row>
    <row r="15" spans="1:12" ht="21" customHeight="1">
      <c r="A15" s="5" t="s">
        <v>34</v>
      </c>
      <c r="B15" s="6" t="s">
        <v>16</v>
      </c>
      <c r="C15" s="7" t="s">
        <v>91</v>
      </c>
      <c r="E15" s="103" t="s">
        <v>194</v>
      </c>
      <c r="F15" s="8">
        <v>0</v>
      </c>
      <c r="G15" s="8">
        <f t="shared" ref="G15:G16" si="2">H15-F15</f>
        <v>16859</v>
      </c>
      <c r="H15" s="8">
        <v>16859</v>
      </c>
      <c r="I15" s="8">
        <f t="shared" si="1"/>
        <v>0</v>
      </c>
      <c r="J15" s="99">
        <v>16859</v>
      </c>
    </row>
    <row r="16" spans="1:12" ht="21" hidden="1" customHeight="1">
      <c r="A16" s="5" t="s">
        <v>62</v>
      </c>
      <c r="B16" s="14" t="s">
        <v>16</v>
      </c>
      <c r="D16" s="7" t="s">
        <v>0</v>
      </c>
      <c r="E16" s="103" t="s">
        <v>164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16859</v>
      </c>
      <c r="H17" s="12">
        <f>SUBTOTAL(9,H11:H16)</f>
        <v>4358347</v>
      </c>
      <c r="I17" s="12">
        <f>SUBTOTAL(9,I11:I16)</f>
        <v>0</v>
      </c>
      <c r="J17" s="102">
        <f>SUBTOTAL(9,J11:J16)</f>
        <v>4358347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5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130</v>
      </c>
      <c r="F20" s="8">
        <v>125000</v>
      </c>
      <c r="G20" s="8">
        <f t="shared" si="3"/>
        <v>0</v>
      </c>
      <c r="H20" s="8">
        <v>125000</v>
      </c>
      <c r="I20" s="8">
        <f t="shared" si="1"/>
        <v>0</v>
      </c>
      <c r="J20" s="99">
        <v>125000</v>
      </c>
    </row>
    <row r="21" spans="1:13" ht="21" customHeight="1">
      <c r="A21" s="5">
        <v>3431</v>
      </c>
      <c r="B21" s="6" t="s">
        <v>16</v>
      </c>
      <c r="E21" s="104" t="s">
        <v>178</v>
      </c>
      <c r="F21" s="8">
        <v>5000</v>
      </c>
      <c r="G21" s="8">
        <f t="shared" si="3"/>
        <v>0</v>
      </c>
      <c r="H21" s="8">
        <v>5000</v>
      </c>
      <c r="I21" s="8">
        <f t="shared" si="1"/>
        <v>0</v>
      </c>
      <c r="J21" s="99">
        <v>5000</v>
      </c>
    </row>
    <row r="22" spans="1:13" ht="21" customHeight="1">
      <c r="A22" s="5" t="s">
        <v>78</v>
      </c>
      <c r="B22" s="6" t="s">
        <v>16</v>
      </c>
      <c r="E22" s="104" t="s">
        <v>131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79</v>
      </c>
      <c r="B23" s="56" t="s">
        <v>16</v>
      </c>
      <c r="C23" s="57"/>
      <c r="D23" s="57"/>
      <c r="E23" s="105" t="s">
        <v>134</v>
      </c>
      <c r="F23" s="58">
        <v>800000</v>
      </c>
      <c r="G23" s="8">
        <f t="shared" si="3"/>
        <v>0</v>
      </c>
      <c r="H23" s="58">
        <v>800000</v>
      </c>
      <c r="I23" s="58">
        <f t="shared" si="1"/>
        <v>0</v>
      </c>
      <c r="J23" s="106">
        <v>800000</v>
      </c>
    </row>
    <row r="24" spans="1:13" ht="21" customHeight="1">
      <c r="A24" s="55" t="s">
        <v>80</v>
      </c>
      <c r="B24" s="56" t="s">
        <v>16</v>
      </c>
      <c r="C24" s="57" t="s">
        <v>100</v>
      </c>
      <c r="D24" s="57"/>
      <c r="E24" s="104" t="s">
        <v>81</v>
      </c>
      <c r="F24" s="8">
        <v>1000</v>
      </c>
      <c r="G24" s="8">
        <f t="shared" si="3"/>
        <v>0</v>
      </c>
      <c r="H24" s="8">
        <v>1000</v>
      </c>
      <c r="I24" s="8">
        <f t="shared" si="1"/>
        <v>0</v>
      </c>
      <c r="J24" s="99">
        <v>1000</v>
      </c>
    </row>
    <row r="25" spans="1:13" ht="21" customHeight="1">
      <c r="A25" s="55" t="s">
        <v>82</v>
      </c>
      <c r="B25" s="56" t="s">
        <v>16</v>
      </c>
      <c r="C25" s="57"/>
      <c r="D25" s="57"/>
      <c r="E25" s="104" t="s">
        <v>84</v>
      </c>
      <c r="F25" s="8">
        <v>40000</v>
      </c>
      <c r="G25" s="8">
        <f t="shared" si="3"/>
        <v>0</v>
      </c>
      <c r="H25" s="8">
        <v>40000</v>
      </c>
      <c r="I25" s="8">
        <f t="shared" si="1"/>
        <v>0</v>
      </c>
      <c r="J25" s="99">
        <v>40000</v>
      </c>
    </row>
    <row r="26" spans="1:13" ht="21" customHeight="1">
      <c r="A26" s="55" t="s">
        <v>83</v>
      </c>
      <c r="B26" s="56" t="s">
        <v>16</v>
      </c>
      <c r="C26" s="57"/>
      <c r="D26" s="57"/>
      <c r="E26" s="104" t="s">
        <v>85</v>
      </c>
      <c r="F26" s="8">
        <v>200000</v>
      </c>
      <c r="G26" s="8">
        <f t="shared" si="3"/>
        <v>0</v>
      </c>
      <c r="H26" s="8">
        <v>200000</v>
      </c>
      <c r="I26" s="8">
        <f t="shared" si="1"/>
        <v>0</v>
      </c>
      <c r="J26" s="99">
        <v>200000</v>
      </c>
    </row>
    <row r="27" spans="1:13" ht="21" customHeight="1">
      <c r="A27" s="5" t="s">
        <v>221</v>
      </c>
      <c r="B27" s="6" t="s">
        <v>16</v>
      </c>
      <c r="C27" s="7" t="s">
        <v>99</v>
      </c>
      <c r="E27" s="104" t="s">
        <v>179</v>
      </c>
      <c r="F27" s="8">
        <v>42000</v>
      </c>
      <c r="G27" s="8">
        <f t="shared" si="3"/>
        <v>0</v>
      </c>
      <c r="H27" s="8">
        <v>42000</v>
      </c>
      <c r="I27" s="8">
        <f t="shared" si="1"/>
        <v>0</v>
      </c>
      <c r="J27" s="99">
        <v>42000</v>
      </c>
    </row>
    <row r="28" spans="1:13" ht="21" customHeight="1">
      <c r="A28" s="5" t="s">
        <v>180</v>
      </c>
      <c r="B28" s="6" t="s">
        <v>16</v>
      </c>
      <c r="E28" s="104" t="s">
        <v>181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86</v>
      </c>
      <c r="B29" s="6" t="s">
        <v>16</v>
      </c>
      <c r="E29" s="104" t="s">
        <v>87</v>
      </c>
      <c r="F29" s="8">
        <v>75000</v>
      </c>
      <c r="G29" s="8">
        <f t="shared" si="3"/>
        <v>0</v>
      </c>
      <c r="H29" s="8">
        <v>75000</v>
      </c>
      <c r="I29" s="8">
        <f t="shared" si="1"/>
        <v>0</v>
      </c>
      <c r="J29" s="99">
        <v>75000</v>
      </c>
    </row>
    <row r="30" spans="1:13" ht="21" customHeight="1">
      <c r="A30" s="5" t="s">
        <v>88</v>
      </c>
      <c r="B30" s="6" t="s">
        <v>16</v>
      </c>
      <c r="C30" s="7" t="s">
        <v>0</v>
      </c>
      <c r="E30" s="104" t="s">
        <v>114</v>
      </c>
      <c r="F30" s="8">
        <v>220000</v>
      </c>
      <c r="G30" s="8">
        <f t="shared" si="3"/>
        <v>0</v>
      </c>
      <c r="H30" s="8">
        <v>220000</v>
      </c>
      <c r="I30" s="8">
        <f t="shared" si="1"/>
        <v>0</v>
      </c>
      <c r="J30" s="99">
        <v>220000</v>
      </c>
      <c r="M30" s="16"/>
    </row>
    <row r="31" spans="1:13" ht="21" customHeight="1">
      <c r="A31" s="5" t="s">
        <v>88</v>
      </c>
      <c r="B31" s="6" t="s">
        <v>16</v>
      </c>
      <c r="C31" s="7" t="s">
        <v>144</v>
      </c>
      <c r="E31" s="104" t="s">
        <v>217</v>
      </c>
      <c r="F31" s="8">
        <v>2500</v>
      </c>
      <c r="G31" s="8"/>
      <c r="H31" s="8">
        <v>2500</v>
      </c>
      <c r="I31" s="8">
        <f t="shared" si="1"/>
        <v>0</v>
      </c>
      <c r="J31" s="99">
        <v>2500</v>
      </c>
      <c r="M31" s="16"/>
    </row>
    <row r="32" spans="1:13" ht="21" hidden="1" customHeight="1">
      <c r="A32" s="5" t="s">
        <v>88</v>
      </c>
      <c r="B32" s="6" t="s">
        <v>16</v>
      </c>
      <c r="C32" s="7" t="s">
        <v>89</v>
      </c>
      <c r="E32" s="104" t="s">
        <v>90</v>
      </c>
      <c r="F32" s="8">
        <v>0</v>
      </c>
      <c r="G32" s="8">
        <f t="shared" si="3"/>
        <v>0</v>
      </c>
      <c r="H32" s="8">
        <v>0</v>
      </c>
      <c r="I32" s="8">
        <f t="shared" si="1"/>
        <v>0</v>
      </c>
      <c r="J32" s="99">
        <v>0</v>
      </c>
      <c r="M32" s="16"/>
    </row>
    <row r="33" spans="1:14" ht="21" customHeight="1">
      <c r="A33" s="5" t="s">
        <v>19</v>
      </c>
      <c r="B33" s="6" t="s">
        <v>16</v>
      </c>
      <c r="C33" s="7" t="s">
        <v>91</v>
      </c>
      <c r="E33" s="104" t="s">
        <v>92</v>
      </c>
      <c r="F33" s="8">
        <v>0</v>
      </c>
      <c r="G33" s="8">
        <f t="shared" si="3"/>
        <v>193340</v>
      </c>
      <c r="H33" s="8">
        <v>193340</v>
      </c>
      <c r="I33" s="8">
        <f t="shared" si="1"/>
        <v>0</v>
      </c>
      <c r="J33" s="99">
        <v>193340</v>
      </c>
      <c r="L33" s="17"/>
      <c r="M33" s="16"/>
    </row>
    <row r="34" spans="1:14" ht="21" hidden="1" customHeight="1">
      <c r="A34" s="5" t="s">
        <v>93</v>
      </c>
      <c r="B34" s="6" t="s">
        <v>16</v>
      </c>
      <c r="C34" s="7" t="s">
        <v>0</v>
      </c>
      <c r="E34" s="104" t="s">
        <v>95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>
        <v>0</v>
      </c>
      <c r="L34" s="18"/>
    </row>
    <row r="35" spans="1:14" ht="21" hidden="1" customHeight="1">
      <c r="A35" s="5" t="s">
        <v>96</v>
      </c>
      <c r="B35" s="6" t="s">
        <v>16</v>
      </c>
      <c r="C35" s="7" t="s">
        <v>97</v>
      </c>
      <c r="E35" s="104" t="s">
        <v>98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>
        <v>0</v>
      </c>
      <c r="L35" s="18"/>
    </row>
    <row r="36" spans="1:14" ht="21" customHeight="1">
      <c r="A36" s="5" t="s">
        <v>109</v>
      </c>
      <c r="B36" s="6" t="s">
        <v>16</v>
      </c>
      <c r="C36" s="7" t="s">
        <v>97</v>
      </c>
      <c r="E36" s="104" t="s">
        <v>110</v>
      </c>
      <c r="F36" s="8">
        <v>15000</v>
      </c>
      <c r="G36" s="8">
        <f t="shared" si="3"/>
        <v>0</v>
      </c>
      <c r="H36" s="8">
        <v>15000</v>
      </c>
      <c r="I36" s="8">
        <f t="shared" si="1"/>
        <v>0</v>
      </c>
      <c r="J36" s="99">
        <v>15000</v>
      </c>
      <c r="L36" s="18"/>
    </row>
    <row r="37" spans="1:14" ht="21" customHeight="1">
      <c r="A37" s="5">
        <v>3495</v>
      </c>
      <c r="B37" s="6" t="s">
        <v>16</v>
      </c>
      <c r="C37" s="7" t="s">
        <v>94</v>
      </c>
      <c r="E37" s="104" t="s">
        <v>132</v>
      </c>
      <c r="F37" s="8">
        <v>250000</v>
      </c>
      <c r="G37" s="8">
        <f t="shared" si="3"/>
        <v>0</v>
      </c>
      <c r="H37" s="8">
        <v>250000</v>
      </c>
      <c r="I37" s="8">
        <f t="shared" si="1"/>
        <v>0</v>
      </c>
      <c r="J37" s="99">
        <v>250000</v>
      </c>
      <c r="L37" s="15"/>
      <c r="M37" s="16"/>
      <c r="N37" s="16"/>
    </row>
    <row r="38" spans="1:14" ht="21" customHeight="1">
      <c r="A38" s="5" t="s">
        <v>109</v>
      </c>
      <c r="B38" s="6" t="s">
        <v>16</v>
      </c>
      <c r="E38" s="103" t="s">
        <v>165</v>
      </c>
      <c r="F38" s="8">
        <f>22500+250+30000+15000</f>
        <v>67750</v>
      </c>
      <c r="G38" s="8">
        <f t="shared" si="3"/>
        <v>0</v>
      </c>
      <c r="H38" s="8">
        <v>67750</v>
      </c>
      <c r="I38" s="8">
        <f t="shared" si="1"/>
        <v>0</v>
      </c>
      <c r="J38" s="99">
        <v>67750</v>
      </c>
      <c r="L38" s="15"/>
      <c r="M38" s="15"/>
      <c r="N38" s="16"/>
    </row>
    <row r="39" spans="1:14" ht="21" customHeight="1" thickBot="1">
      <c r="A39" s="5"/>
      <c r="E39" s="101" t="s">
        <v>5</v>
      </c>
      <c r="F39" s="12">
        <f>SUBTOTAL(9,F19:F38)</f>
        <v>1860750</v>
      </c>
      <c r="G39" s="12">
        <f t="shared" si="3"/>
        <v>193340</v>
      </c>
      <c r="H39" s="12">
        <f>SUBTOTAL(9,H19:H38)</f>
        <v>2054090</v>
      </c>
      <c r="I39" s="12">
        <f>SUBTOTAL(9,I19:I38)</f>
        <v>0</v>
      </c>
      <c r="J39" s="102">
        <f>SUBTOTAL(9,J19:J38)</f>
        <v>2054090</v>
      </c>
    </row>
    <row r="40" spans="1:14" ht="21" hidden="1" customHeight="1" thickTop="1">
      <c r="A40" s="5" t="s">
        <v>182</v>
      </c>
      <c r="B40" s="6" t="s">
        <v>22</v>
      </c>
      <c r="E40" s="103" t="s">
        <v>101</v>
      </c>
      <c r="F40" s="8">
        <v>0</v>
      </c>
      <c r="G40" s="8">
        <f t="shared" ref="G40" si="4">H40-F40</f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>
        <v>3630</v>
      </c>
      <c r="B41" s="6">
        <v>9001</v>
      </c>
      <c r="E41" s="100" t="s">
        <v>14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32</v>
      </c>
      <c r="B42" s="6" t="s">
        <v>22</v>
      </c>
      <c r="E42" s="100" t="s">
        <v>33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>
      <c r="A43" s="5" t="s">
        <v>23</v>
      </c>
      <c r="B43" s="6" t="s">
        <v>22</v>
      </c>
      <c r="E43" s="100" t="s">
        <v>24</v>
      </c>
      <c r="F43" s="8">
        <v>0</v>
      </c>
      <c r="G43" s="8">
        <f t="shared" si="3"/>
        <v>0</v>
      </c>
      <c r="H43" s="8">
        <v>0</v>
      </c>
      <c r="I43" s="8">
        <f>+J43-H43</f>
        <v>0</v>
      </c>
      <c r="J43" s="99">
        <v>0</v>
      </c>
    </row>
    <row r="44" spans="1:14" ht="21" hidden="1" customHeight="1" thickTop="1" thickBot="1">
      <c r="A44" s="9"/>
      <c r="B44" s="10"/>
      <c r="C44" s="11"/>
      <c r="D44" s="11"/>
      <c r="E44" s="101" t="s">
        <v>15</v>
      </c>
      <c r="F44" s="12">
        <f>SUBTOTAL(9,F41:F43)</f>
        <v>0</v>
      </c>
      <c r="G44" s="12">
        <f t="shared" si="3"/>
        <v>0</v>
      </c>
      <c r="H44" s="12">
        <f>SUBTOTAL(9,H41:H43)</f>
        <v>0</v>
      </c>
      <c r="I44" s="12">
        <f>J44-H44</f>
        <v>0</v>
      </c>
      <c r="J44" s="102">
        <f>SUBTOTAL(9,J41:J43)</f>
        <v>0</v>
      </c>
    </row>
    <row r="45" spans="1:14" ht="21" customHeight="1" thickTop="1" thickBot="1">
      <c r="A45" s="5"/>
      <c r="E45" s="113" t="s">
        <v>6</v>
      </c>
      <c r="F45" s="12">
        <f>SUBTOTAL(9,F4:F44)</f>
        <v>6202238</v>
      </c>
      <c r="G45" s="12">
        <f t="shared" si="3"/>
        <v>210199</v>
      </c>
      <c r="H45" s="12">
        <f>SUBTOTAL(9,H4:H44)</f>
        <v>6412437</v>
      </c>
      <c r="I45" s="12">
        <f>J45-H45</f>
        <v>0</v>
      </c>
      <c r="J45" s="102">
        <f>SUBTOTAL(9,J4:J44)</f>
        <v>6412437</v>
      </c>
      <c r="M45" s="19"/>
    </row>
    <row r="46" spans="1:14" ht="21" customHeight="1" thickTop="1">
      <c r="A46" s="5"/>
      <c r="E46" s="100"/>
      <c r="F46" s="8"/>
      <c r="G46" s="8"/>
      <c r="H46" s="8"/>
      <c r="I46" s="8"/>
      <c r="J46" s="99"/>
    </row>
    <row r="47" spans="1:14" ht="21" customHeight="1">
      <c r="A47" s="5"/>
      <c r="E47" s="100" t="s">
        <v>218</v>
      </c>
      <c r="F47" s="8">
        <v>1228755.02</v>
      </c>
      <c r="G47" s="8">
        <f>H47-F47</f>
        <v>0</v>
      </c>
      <c r="H47" s="8">
        <v>1228755.02</v>
      </c>
      <c r="I47" s="8">
        <f>J47-H47</f>
        <v>0</v>
      </c>
      <c r="J47" s="99">
        <v>1228755.02</v>
      </c>
    </row>
    <row r="48" spans="1:14" ht="21" hidden="1" customHeight="1">
      <c r="A48" s="5"/>
      <c r="D48" s="1"/>
      <c r="E48" s="107" t="s">
        <v>69</v>
      </c>
      <c r="F48" s="35">
        <v>0</v>
      </c>
      <c r="G48" s="8">
        <f>H48-F48</f>
        <v>0</v>
      </c>
      <c r="H48" s="8">
        <v>0</v>
      </c>
      <c r="I48" s="8">
        <f>J48-H48</f>
        <v>0</v>
      </c>
      <c r="J48" s="99">
        <v>0</v>
      </c>
    </row>
    <row r="49" spans="1:10" ht="21" hidden="1" customHeight="1">
      <c r="A49" s="5"/>
      <c r="D49" s="1"/>
      <c r="E49" s="107" t="s">
        <v>70</v>
      </c>
      <c r="F49" s="35">
        <v>0</v>
      </c>
      <c r="G49" s="8">
        <f t="shared" ref="G49:G53" si="5">H49-F49</f>
        <v>0</v>
      </c>
      <c r="H49" s="8">
        <v>0</v>
      </c>
      <c r="I49" s="8">
        <f t="shared" ref="I49:I53" si="6">J49-H49</f>
        <v>0</v>
      </c>
      <c r="J49" s="99">
        <v>0</v>
      </c>
    </row>
    <row r="50" spans="1:10" ht="21" hidden="1" customHeight="1">
      <c r="A50" s="5"/>
      <c r="D50" s="1"/>
      <c r="E50" s="107" t="s">
        <v>71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72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D52" s="1"/>
      <c r="E52" s="107" t="s">
        <v>73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ht="21" hidden="1" customHeight="1">
      <c r="A53" s="5"/>
      <c r="E53" s="100" t="s">
        <v>74</v>
      </c>
      <c r="F53" s="30">
        <v>0</v>
      </c>
      <c r="G53" s="8">
        <f t="shared" si="5"/>
        <v>0</v>
      </c>
      <c r="H53" s="8">
        <v>0</v>
      </c>
      <c r="I53" s="8">
        <f t="shared" si="6"/>
        <v>0</v>
      </c>
      <c r="J53" s="99">
        <v>0</v>
      </c>
    </row>
    <row r="54" spans="1:10" s="13" customFormat="1" ht="21" customHeight="1" thickBot="1">
      <c r="A54" s="9"/>
      <c r="B54" s="10"/>
      <c r="C54" s="11"/>
      <c r="D54" s="11"/>
      <c r="E54" s="101" t="s">
        <v>7</v>
      </c>
      <c r="F54" s="12">
        <f>SUBTOTAL(9,F47:F53)</f>
        <v>1228755.02</v>
      </c>
      <c r="G54" s="12">
        <f>SUBTOTAL(9,G47:G53)</f>
        <v>0</v>
      </c>
      <c r="H54" s="12">
        <f>SUBTOTAL(9,H47:H53)</f>
        <v>1228755.02</v>
      </c>
      <c r="I54" s="12">
        <f t="shared" ref="I54:J54" si="7">SUBTOTAL(9,I47:I53)</f>
        <v>0</v>
      </c>
      <c r="J54" s="102">
        <f t="shared" si="7"/>
        <v>1228755.02</v>
      </c>
    </row>
    <row r="55" spans="1:10" ht="21" customHeight="1" thickTop="1">
      <c r="A55" s="5"/>
      <c r="E55" s="100"/>
      <c r="F55" s="8"/>
      <c r="G55" s="8"/>
      <c r="H55" s="8"/>
      <c r="I55" s="8" t="s">
        <v>0</v>
      </c>
      <c r="J55" s="99"/>
    </row>
    <row r="56" spans="1:10" ht="21" customHeight="1">
      <c r="A56" s="5"/>
      <c r="E56" s="98"/>
      <c r="F56" s="20"/>
      <c r="G56" s="20"/>
      <c r="H56" s="20"/>
      <c r="I56" s="20"/>
      <c r="J56" s="108"/>
    </row>
    <row r="57" spans="1:10" ht="21" customHeight="1" thickBot="1">
      <c r="A57" s="21"/>
      <c r="B57" s="22"/>
      <c r="C57" s="3"/>
      <c r="D57" s="3"/>
      <c r="E57" s="109" t="s">
        <v>220</v>
      </c>
      <c r="F57" s="12">
        <f>SUBTOTAL(9,F4:F56)</f>
        <v>7430993.0199999996</v>
      </c>
      <c r="G57" s="12">
        <f>G45+G54</f>
        <v>210199</v>
      </c>
      <c r="H57" s="12">
        <f>SUBTOTAL(9,H4:H56)</f>
        <v>7641192.0199999996</v>
      </c>
      <c r="I57" s="12">
        <f>I45+I54</f>
        <v>0</v>
      </c>
      <c r="J57" s="102">
        <f>SUBTOTAL(9,J4:J56)</f>
        <v>7641192.0199999996</v>
      </c>
    </row>
    <row r="58" spans="1:10" ht="21" customHeight="1" thickTop="1">
      <c r="F58" s="8" t="s">
        <v>0</v>
      </c>
      <c r="G58" s="23"/>
      <c r="H58" s="8"/>
      <c r="J58" s="23"/>
    </row>
    <row r="59" spans="1:10" ht="21" customHeight="1">
      <c r="F59" s="8"/>
      <c r="G59" s="23"/>
      <c r="H59" s="8"/>
      <c r="I59" s="23"/>
      <c r="J59" s="23"/>
    </row>
    <row r="60" spans="1:10" ht="21" customHeight="1">
      <c r="F60" s="24"/>
      <c r="H60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5"/>
  <sheetViews>
    <sheetView zoomScale="75" zoomScaleNormal="75" workbookViewId="0">
      <selection activeCell="H3" sqref="H3"/>
    </sheetView>
  </sheetViews>
  <sheetFormatPr defaultColWidth="9.140625" defaultRowHeight="24.95" customHeight="1"/>
  <cols>
    <col min="1" max="1" width="70.1406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20" t="s">
        <v>231</v>
      </c>
      <c r="B1" s="121"/>
      <c r="C1" s="121"/>
      <c r="D1" s="121"/>
      <c r="E1" s="121"/>
      <c r="F1" s="121"/>
      <c r="G1" s="121"/>
      <c r="H1" s="122"/>
    </row>
    <row r="2" spans="1:10" ht="66.75" customHeight="1">
      <c r="A2" s="118" t="s">
        <v>192</v>
      </c>
      <c r="B2" s="119"/>
      <c r="C2" s="28" t="s">
        <v>216</v>
      </c>
      <c r="D2" s="29" t="s">
        <v>228</v>
      </c>
      <c r="E2" s="29" t="s">
        <v>230</v>
      </c>
      <c r="F2" s="29" t="s">
        <v>103</v>
      </c>
      <c r="G2" s="29" t="s">
        <v>104</v>
      </c>
      <c r="H2" s="90" t="s">
        <v>227</v>
      </c>
      <c r="I2" s="28" t="s">
        <v>20</v>
      </c>
    </row>
    <row r="3" spans="1:10" ht="42.75" customHeight="1">
      <c r="A3" s="112" t="s">
        <v>195</v>
      </c>
      <c r="B3" s="37">
        <v>5000</v>
      </c>
      <c r="C3" s="30">
        <v>2021216</v>
      </c>
      <c r="D3" s="30">
        <f t="shared" ref="D3:D15" si="0">E3-C3</f>
        <v>20115.479999999981</v>
      </c>
      <c r="E3" s="31">
        <v>2041331.48</v>
      </c>
      <c r="F3" s="31">
        <f>'INCREASE(DECREASE)'!B8</f>
        <v>0</v>
      </c>
      <c r="G3" s="30">
        <f>H3-F3-E3</f>
        <v>-886.51000000000931</v>
      </c>
      <c r="H3" s="91">
        <v>2040444.97</v>
      </c>
      <c r="I3" s="88" t="s">
        <v>0</v>
      </c>
      <c r="J3" s="43"/>
    </row>
    <row r="4" spans="1:10" ht="39.950000000000003" customHeight="1">
      <c r="A4" s="112" t="s">
        <v>202</v>
      </c>
      <c r="B4" s="37">
        <v>6100</v>
      </c>
      <c r="C4" s="31">
        <v>965297</v>
      </c>
      <c r="D4" s="30">
        <f t="shared" si="0"/>
        <v>23774</v>
      </c>
      <c r="E4" s="31">
        <v>989071</v>
      </c>
      <c r="F4" s="31">
        <f>'INCREASE(DECREASE)'!C8</f>
        <v>0</v>
      </c>
      <c r="G4" s="30">
        <f>H4-F4-E4</f>
        <v>0</v>
      </c>
      <c r="H4" s="91">
        <v>989071</v>
      </c>
      <c r="I4" s="88" t="s">
        <v>0</v>
      </c>
    </row>
    <row r="5" spans="1:10" ht="39.950000000000003" hidden="1" customHeight="1">
      <c r="A5" s="112" t="s">
        <v>208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6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196</v>
      </c>
      <c r="B6" s="37">
        <v>6300</v>
      </c>
      <c r="C6" s="30">
        <v>275758</v>
      </c>
      <c r="D6" s="30">
        <f t="shared" si="0"/>
        <v>0</v>
      </c>
      <c r="E6" s="30">
        <v>275758</v>
      </c>
      <c r="F6" s="31">
        <f>'INCREASE(DECREASE)'!E8</f>
        <v>0</v>
      </c>
      <c r="G6" s="30">
        <f t="shared" si="1"/>
        <v>0</v>
      </c>
      <c r="H6" s="92">
        <v>275758</v>
      </c>
      <c r="I6" s="88" t="s">
        <v>0</v>
      </c>
    </row>
    <row r="7" spans="1:10" ht="39.950000000000003" customHeight="1">
      <c r="A7" s="112" t="s">
        <v>209</v>
      </c>
      <c r="B7" s="37">
        <v>6400</v>
      </c>
      <c r="C7" s="30">
        <v>2000</v>
      </c>
      <c r="D7" s="30">
        <f t="shared" si="0"/>
        <v>0</v>
      </c>
      <c r="E7" s="30">
        <v>2000</v>
      </c>
      <c r="F7" s="31">
        <v>0</v>
      </c>
      <c r="G7" s="30">
        <f t="shared" si="1"/>
        <v>886.51000000000022</v>
      </c>
      <c r="H7" s="92">
        <v>2886.51</v>
      </c>
      <c r="I7" s="88" t="s">
        <v>0</v>
      </c>
    </row>
    <row r="8" spans="1:10" ht="39.950000000000003" customHeight="1">
      <c r="A8" s="112" t="s">
        <v>197</v>
      </c>
      <c r="B8" s="37">
        <v>6500</v>
      </c>
      <c r="C8" s="30">
        <v>129042</v>
      </c>
      <c r="D8" s="30">
        <f t="shared" si="0"/>
        <v>0</v>
      </c>
      <c r="E8" s="30">
        <v>129042</v>
      </c>
      <c r="F8" s="31">
        <f>'INCREASE(DECREASE)'!G8</f>
        <v>0</v>
      </c>
      <c r="G8" s="30">
        <f t="shared" si="1"/>
        <v>0</v>
      </c>
      <c r="H8" s="92">
        <v>129042</v>
      </c>
      <c r="I8" s="88" t="s">
        <v>0</v>
      </c>
    </row>
    <row r="9" spans="1:10" ht="39.950000000000003" hidden="1" customHeight="1">
      <c r="A9" s="112" t="s">
        <v>210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211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198</v>
      </c>
      <c r="B11" s="37">
        <v>7300</v>
      </c>
      <c r="C11" s="30">
        <v>898386</v>
      </c>
      <c r="D11" s="30">
        <f t="shared" si="0"/>
        <v>-23370.930000000051</v>
      </c>
      <c r="E11" s="30">
        <v>875015.07</v>
      </c>
      <c r="F11" s="31">
        <f>'INCREASE(DECREASE)'!J8</f>
        <v>0</v>
      </c>
      <c r="G11" s="30">
        <f t="shared" si="1"/>
        <v>0</v>
      </c>
      <c r="H11" s="92">
        <v>875015.07</v>
      </c>
      <c r="I11" s="88" t="s">
        <v>0</v>
      </c>
    </row>
    <row r="12" spans="1:10" ht="39.950000000000003" customHeight="1">
      <c r="A12" s="112" t="s">
        <v>212</v>
      </c>
      <c r="B12" s="37">
        <v>7400</v>
      </c>
      <c r="C12" s="30">
        <v>0</v>
      </c>
      <c r="D12" s="30">
        <f t="shared" si="0"/>
        <v>754.34</v>
      </c>
      <c r="E12" s="30">
        <v>754.34</v>
      </c>
      <c r="F12" s="31">
        <v>0</v>
      </c>
      <c r="G12" s="30">
        <f t="shared" si="1"/>
        <v>0</v>
      </c>
      <c r="H12" s="92">
        <v>754.34</v>
      </c>
      <c r="I12" s="88" t="s">
        <v>0</v>
      </c>
    </row>
    <row r="13" spans="1:10" ht="39.950000000000003" hidden="1" customHeight="1">
      <c r="A13" s="112" t="s">
        <v>213</v>
      </c>
      <c r="B13" s="37">
        <v>7800</v>
      </c>
      <c r="C13" s="30">
        <v>0</v>
      </c>
      <c r="D13" s="30">
        <f t="shared" si="0"/>
        <v>0</v>
      </c>
      <c r="E13" s="30">
        <v>0</v>
      </c>
      <c r="F13" s="31">
        <f>'INCREASE(DECREASE)'!N8</f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customHeight="1">
      <c r="A14" s="112" t="s">
        <v>199</v>
      </c>
      <c r="B14" s="37">
        <v>7900</v>
      </c>
      <c r="C14" s="30">
        <v>1169597</v>
      </c>
      <c r="D14" s="30">
        <f t="shared" si="0"/>
        <v>16394.719999999972</v>
      </c>
      <c r="E14" s="30">
        <v>1185991.72</v>
      </c>
      <c r="F14" s="31">
        <f>'INCREASE(DECREASE)'!O8</f>
        <v>0</v>
      </c>
      <c r="G14" s="30">
        <f t="shared" si="1"/>
        <v>0</v>
      </c>
      <c r="H14" s="92">
        <v>1185991.72</v>
      </c>
      <c r="I14" s="88" t="s">
        <v>0</v>
      </c>
    </row>
    <row r="15" spans="1:10" ht="39.950000000000003" customHeight="1">
      <c r="A15" s="112" t="s">
        <v>200</v>
      </c>
      <c r="B15" s="37">
        <v>8100</v>
      </c>
      <c r="C15" s="30">
        <v>141289</v>
      </c>
      <c r="D15" s="30">
        <f t="shared" si="0"/>
        <v>0</v>
      </c>
      <c r="E15" s="30">
        <v>141289</v>
      </c>
      <c r="F15" s="31">
        <f>'INCREASE(DECREASE)'!P8</f>
        <v>0</v>
      </c>
      <c r="G15" s="30">
        <f t="shared" si="1"/>
        <v>0</v>
      </c>
      <c r="H15" s="92">
        <v>141289</v>
      </c>
      <c r="I15" s="88" t="s">
        <v>0</v>
      </c>
    </row>
    <row r="16" spans="1:10" ht="39.950000000000003" customHeight="1">
      <c r="A16" s="112" t="s">
        <v>201</v>
      </c>
      <c r="B16" s="37">
        <v>9100</v>
      </c>
      <c r="C16" s="30">
        <v>74542</v>
      </c>
      <c r="D16" s="30">
        <f t="shared" ref="D16:D17" si="2">E16-C16</f>
        <v>181740</v>
      </c>
      <c r="E16" s="30">
        <v>256282</v>
      </c>
      <c r="F16" s="31">
        <f>'INCREASE(DECREASE)'!R8</f>
        <v>0</v>
      </c>
      <c r="G16" s="30">
        <f t="shared" si="1"/>
        <v>0</v>
      </c>
      <c r="H16" s="92">
        <v>256282</v>
      </c>
      <c r="I16" s="88" t="s">
        <v>0</v>
      </c>
    </row>
    <row r="17" spans="1:10" ht="39.75" hidden="1" customHeight="1">
      <c r="A17" s="112" t="s">
        <v>214</v>
      </c>
      <c r="B17" s="37">
        <v>9700</v>
      </c>
      <c r="C17" s="30">
        <v>0</v>
      </c>
      <c r="D17" s="30">
        <f t="shared" si="2"/>
        <v>0</v>
      </c>
      <c r="E17" s="30">
        <v>0</v>
      </c>
      <c r="F17" s="32">
        <f>'INCREASE(DECREASE)'!T8</f>
        <v>0</v>
      </c>
      <c r="G17" s="30">
        <f>H17-F17-E17</f>
        <v>0</v>
      </c>
      <c r="H17" s="92">
        <v>0</v>
      </c>
      <c r="I17" s="89"/>
    </row>
    <row r="18" spans="1:10" ht="30" customHeight="1" thickBot="1">
      <c r="A18" s="93" t="s">
        <v>193</v>
      </c>
      <c r="B18" s="110"/>
      <c r="C18" s="33">
        <f t="shared" ref="C18:H18" si="3">SUM(C3:C17)</f>
        <v>5677127</v>
      </c>
      <c r="D18" s="33">
        <f t="shared" si="3"/>
        <v>219407.6099999999</v>
      </c>
      <c r="E18" s="33">
        <f t="shared" si="3"/>
        <v>5896534.6099999994</v>
      </c>
      <c r="F18" s="33">
        <f t="shared" si="3"/>
        <v>0</v>
      </c>
      <c r="G18" s="33">
        <f t="shared" si="3"/>
        <v>-9.0949470177292824E-12</v>
      </c>
      <c r="H18" s="94">
        <f t="shared" si="3"/>
        <v>5896534.6099999994</v>
      </c>
      <c r="I18" s="123" t="s">
        <v>0</v>
      </c>
      <c r="J18" s="34"/>
    </row>
    <row r="19" spans="1:10" ht="30" customHeight="1" thickTop="1">
      <c r="A19" s="112" t="s">
        <v>203</v>
      </c>
      <c r="B19" s="37">
        <v>2710</v>
      </c>
      <c r="C19" s="35">
        <v>98437.11</v>
      </c>
      <c r="D19" s="30">
        <f t="shared" ref="D19:D24" si="4">E19-C19</f>
        <v>0</v>
      </c>
      <c r="E19" s="30">
        <v>98437.11</v>
      </c>
      <c r="F19" s="30">
        <v>0</v>
      </c>
      <c r="G19" s="30">
        <f>H19-F19-E19</f>
        <v>0</v>
      </c>
      <c r="H19" s="92">
        <v>98437.11</v>
      </c>
      <c r="I19" s="123"/>
      <c r="J19" s="36"/>
    </row>
    <row r="20" spans="1:10" ht="30" hidden="1" customHeight="1">
      <c r="A20" s="112" t="s">
        <v>204</v>
      </c>
      <c r="B20" s="37">
        <v>2720</v>
      </c>
      <c r="C20" s="35">
        <v>0</v>
      </c>
      <c r="D20" s="30">
        <f t="shared" si="4"/>
        <v>0</v>
      </c>
      <c r="E20" s="30">
        <v>0</v>
      </c>
      <c r="F20" s="30">
        <v>0</v>
      </c>
      <c r="G20" s="30">
        <f t="shared" ref="G20:G21" si="5">H20-F20-E20</f>
        <v>0</v>
      </c>
      <c r="H20" s="92">
        <v>0</v>
      </c>
      <c r="I20" s="123"/>
      <c r="J20" s="36"/>
    </row>
    <row r="21" spans="1:10" ht="30" hidden="1" customHeight="1">
      <c r="A21" s="112" t="s">
        <v>205</v>
      </c>
      <c r="B21" s="37">
        <v>2730</v>
      </c>
      <c r="C21" s="30">
        <v>0</v>
      </c>
      <c r="D21" s="30">
        <f t="shared" si="4"/>
        <v>0</v>
      </c>
      <c r="E21" s="30">
        <v>0</v>
      </c>
      <c r="F21" s="30">
        <v>0</v>
      </c>
      <c r="G21" s="30">
        <f t="shared" si="5"/>
        <v>0</v>
      </c>
      <c r="H21" s="92">
        <v>0</v>
      </c>
      <c r="I21" s="123"/>
      <c r="J21" s="36"/>
    </row>
    <row r="22" spans="1:10" ht="30" customHeight="1">
      <c r="A22" s="112" t="s">
        <v>206</v>
      </c>
      <c r="B22" s="37">
        <v>2740</v>
      </c>
      <c r="C22" s="30">
        <v>1655428.91</v>
      </c>
      <c r="D22" s="30">
        <f t="shared" si="4"/>
        <v>-9208.6099999998696</v>
      </c>
      <c r="E22" s="30">
        <v>1646220.3</v>
      </c>
      <c r="F22" s="30">
        <v>0</v>
      </c>
      <c r="G22" s="30">
        <f t="shared" ref="G22:G23" si="6">H22-F22-E22</f>
        <v>0</v>
      </c>
      <c r="H22" s="95">
        <f>1655428.91-9208.61</f>
        <v>1646220.2999999998</v>
      </c>
      <c r="I22" s="123"/>
      <c r="J22" s="36"/>
    </row>
    <row r="23" spans="1:10" ht="30" hidden="1" customHeight="1">
      <c r="A23" s="112" t="s">
        <v>207</v>
      </c>
      <c r="B23" s="37">
        <v>2750</v>
      </c>
      <c r="C23" s="30">
        <v>0</v>
      </c>
      <c r="D23" s="30">
        <f t="shared" si="4"/>
        <v>0</v>
      </c>
      <c r="E23" s="30">
        <v>0</v>
      </c>
      <c r="F23" s="30">
        <v>0</v>
      </c>
      <c r="G23" s="30">
        <f t="shared" si="6"/>
        <v>0</v>
      </c>
      <c r="H23" s="92">
        <v>0</v>
      </c>
      <c r="I23" s="123"/>
      <c r="J23" s="36"/>
    </row>
    <row r="24" spans="1:10" ht="30" customHeight="1" thickBot="1">
      <c r="A24" s="114" t="s">
        <v>221</v>
      </c>
      <c r="B24" s="111"/>
      <c r="C24" s="33">
        <f>SUM(C18:C23)</f>
        <v>7430993.0200000005</v>
      </c>
      <c r="D24" s="33">
        <f t="shared" si="4"/>
        <v>210198.99999999907</v>
      </c>
      <c r="E24" s="33">
        <f>SUM(E18:E23)</f>
        <v>7641192.0199999996</v>
      </c>
      <c r="F24" s="33">
        <f>SUM(F18:F23)</f>
        <v>0</v>
      </c>
      <c r="G24" s="33">
        <f>SUM(G18:G23)</f>
        <v>-9.0949470177292824E-12</v>
      </c>
      <c r="H24" s="94">
        <f>SUM(H18:H23)</f>
        <v>7641192.0199999996</v>
      </c>
      <c r="I24" s="123"/>
    </row>
    <row r="25" spans="1:10" ht="24.95" customHeight="1">
      <c r="A25" s="37"/>
      <c r="B25" s="37"/>
      <c r="C25" s="35"/>
      <c r="D25" s="35"/>
      <c r="E25" s="35" t="s">
        <v>0</v>
      </c>
      <c r="F25" s="35" t="s">
        <v>0</v>
      </c>
      <c r="G25" s="35"/>
      <c r="H25" s="38" t="s">
        <v>0</v>
      </c>
    </row>
    <row r="26" spans="1:10" ht="24.95" customHeight="1">
      <c r="A26" s="37"/>
      <c r="B26" s="37"/>
      <c r="C26" s="37"/>
      <c r="D26" s="35"/>
      <c r="E26" s="37"/>
      <c r="G26" s="35" t="s">
        <v>21</v>
      </c>
      <c r="H26" s="38">
        <f>REVENUE!J57</f>
        <v>7641192.0199999996</v>
      </c>
      <c r="I26" s="54"/>
    </row>
    <row r="27" spans="1:10" ht="24.95" customHeight="1">
      <c r="A27" s="37"/>
      <c r="B27" s="37"/>
      <c r="C27" s="37"/>
      <c r="E27" s="37"/>
      <c r="F27" s="35" t="s">
        <v>0</v>
      </c>
      <c r="G27" s="37"/>
      <c r="H27" s="38">
        <f>+H26-H24</f>
        <v>0</v>
      </c>
    </row>
    <row r="28" spans="1:10" ht="24.95" customHeight="1">
      <c r="D28" s="34"/>
      <c r="G28" s="34"/>
      <c r="I28" s="54"/>
    </row>
    <row r="29" spans="1:10" ht="24.95" customHeight="1">
      <c r="D29" s="35">
        <f>SUM(D19:D23)</f>
        <v>-9208.6099999998696</v>
      </c>
      <c r="G29" s="34"/>
      <c r="H29" s="42">
        <f>SUM(H19:H23)</f>
        <v>1744657.41</v>
      </c>
      <c r="I29" s="54"/>
    </row>
    <row r="30" spans="1:10" ht="24.95" customHeight="1">
      <c r="G30" s="34"/>
      <c r="J30" s="34"/>
    </row>
    <row r="31" spans="1:10" ht="24.95" customHeight="1">
      <c r="J31" s="34"/>
    </row>
    <row r="32" spans="1:10" ht="24.95" customHeight="1">
      <c r="D32" s="34"/>
      <c r="G32" s="34"/>
    </row>
    <row r="36" spans="6:8" ht="24.95" customHeight="1">
      <c r="F36" s="34"/>
    </row>
    <row r="37" spans="6:8" ht="24.95" customHeight="1">
      <c r="H37" s="27"/>
    </row>
    <row r="38" spans="6:8" ht="24.95" customHeight="1">
      <c r="H38" s="27"/>
    </row>
    <row r="39" spans="6:8" ht="24.95" customHeight="1">
      <c r="H39" s="27"/>
    </row>
    <row r="40" spans="6:8" ht="24.95" customHeight="1">
      <c r="H40" s="27"/>
    </row>
    <row r="41" spans="6:8" ht="24.95" customHeight="1">
      <c r="H41" s="27"/>
    </row>
    <row r="42" spans="6:8" ht="24.95" customHeight="1">
      <c r="H42" s="27"/>
    </row>
    <row r="43" spans="6:8" ht="24.95" customHeight="1">
      <c r="H43" s="27"/>
    </row>
    <row r="44" spans="6:8" ht="24.95" customHeight="1">
      <c r="H44" s="27"/>
    </row>
    <row r="45" spans="6:8" ht="24.95" customHeight="1">
      <c r="H45" s="27"/>
    </row>
    <row r="46" spans="6:8" ht="24.95" customHeight="1">
      <c r="H46" s="27"/>
    </row>
    <row r="47" spans="6:8" ht="24.95" customHeight="1">
      <c r="H47" s="27"/>
    </row>
    <row r="48" spans="6:8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</sheetData>
  <sheetProtection selectLockedCells="1"/>
  <mergeCells count="3">
    <mergeCell ref="A2:B2"/>
    <mergeCell ref="A1:H1"/>
    <mergeCell ref="I18:I24"/>
  </mergeCells>
  <phoneticPr fontId="0" type="noConversion"/>
  <printOptions horizontalCentered="1"/>
  <pageMargins left="0.5" right="0.5" top="1" bottom="0.5" header="0.5" footer="0.25"/>
  <pageSetup scale="51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B26" sqref="B26"/>
    </sheetView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105</v>
      </c>
      <c r="B1" s="60" t="s">
        <v>37</v>
      </c>
      <c r="C1" s="61" t="s">
        <v>10</v>
      </c>
    </row>
    <row r="2" spans="1:3" ht="30" hidden="1" customHeight="1">
      <c r="A2" s="63" t="s">
        <v>124</v>
      </c>
      <c r="B2" s="64"/>
      <c r="C2" s="65"/>
    </row>
    <row r="3" spans="1:3" ht="30" hidden="1" customHeight="1">
      <c r="A3" s="66"/>
      <c r="B3" s="64"/>
      <c r="C3" s="65"/>
    </row>
    <row r="4" spans="1:3" ht="30" hidden="1" customHeight="1">
      <c r="A4" s="63" t="s">
        <v>11</v>
      </c>
      <c r="B4" s="67">
        <f>SUBTOTAL(9,B2:B3)</f>
        <v>0</v>
      </c>
      <c r="C4" s="65"/>
    </row>
    <row r="5" spans="1:3" ht="30" hidden="1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hidden="1" customHeight="1">
      <c r="A7" s="66" t="s">
        <v>35</v>
      </c>
      <c r="B7" s="64"/>
      <c r="C7" s="65" t="s">
        <v>170</v>
      </c>
    </row>
    <row r="8" spans="1:3" ht="30" hidden="1" customHeight="1">
      <c r="A8" s="66" t="s">
        <v>26</v>
      </c>
      <c r="B8" s="64"/>
      <c r="C8" s="65" t="s">
        <v>106</v>
      </c>
    </row>
    <row r="9" spans="1:3" ht="30" hidden="1" customHeight="1">
      <c r="A9" s="66" t="s">
        <v>40</v>
      </c>
      <c r="B9" s="64"/>
      <c r="C9" s="65" t="s">
        <v>176</v>
      </c>
    </row>
    <row r="10" spans="1:3" ht="30" hidden="1" customHeight="1">
      <c r="A10" s="66" t="s">
        <v>25</v>
      </c>
      <c r="B10" s="64"/>
      <c r="C10" s="65" t="s">
        <v>107</v>
      </c>
    </row>
    <row r="11" spans="1:3" ht="30" customHeight="1">
      <c r="A11" s="75" t="s">
        <v>168</v>
      </c>
      <c r="B11" s="64"/>
      <c r="C11" s="65" t="s">
        <v>169</v>
      </c>
    </row>
    <row r="12" spans="1:3" ht="30" hidden="1" customHeight="1">
      <c r="A12" s="75" t="s">
        <v>171</v>
      </c>
      <c r="B12" s="64"/>
      <c r="C12" s="65" t="s">
        <v>172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hidden="1" customHeight="1">
      <c r="A16" s="66" t="s">
        <v>36</v>
      </c>
      <c r="B16" s="71"/>
      <c r="C16" s="65" t="s">
        <v>111</v>
      </c>
    </row>
    <row r="17" spans="1:3" ht="30" hidden="1" customHeight="1">
      <c r="A17" s="75" t="s">
        <v>38</v>
      </c>
      <c r="B17" s="71"/>
      <c r="C17" s="65"/>
    </row>
    <row r="18" spans="1:3" ht="30" hidden="1" customHeight="1">
      <c r="A18" s="75" t="s">
        <v>112</v>
      </c>
      <c r="B18" s="71"/>
      <c r="C18" s="65" t="s">
        <v>113</v>
      </c>
    </row>
    <row r="19" spans="1:3" ht="30" hidden="1" customHeight="1">
      <c r="A19" s="75" t="s">
        <v>116</v>
      </c>
      <c r="B19" s="71"/>
      <c r="C19" s="65" t="s">
        <v>117</v>
      </c>
    </row>
    <row r="20" spans="1:3" ht="30" hidden="1" customHeight="1">
      <c r="A20" s="75" t="s">
        <v>118</v>
      </c>
      <c r="B20" s="71"/>
      <c r="C20" s="65" t="s">
        <v>119</v>
      </c>
    </row>
    <row r="21" spans="1:3" ht="30" hidden="1" customHeight="1">
      <c r="A21" s="75" t="s">
        <v>120</v>
      </c>
      <c r="B21" s="71"/>
      <c r="C21" s="65" t="s">
        <v>84</v>
      </c>
    </row>
    <row r="22" spans="1:3" ht="30" hidden="1" customHeight="1">
      <c r="A22" s="75" t="s">
        <v>121</v>
      </c>
      <c r="B22" s="71"/>
      <c r="C22" s="65" t="s">
        <v>85</v>
      </c>
    </row>
    <row r="23" spans="1:3" ht="30" hidden="1" customHeight="1">
      <c r="A23" s="75" t="s">
        <v>108</v>
      </c>
      <c r="B23" s="71"/>
      <c r="C23" s="65"/>
    </row>
    <row r="24" spans="1:3" ht="30" hidden="1" customHeight="1">
      <c r="A24" s="75" t="s">
        <v>122</v>
      </c>
      <c r="B24" s="71"/>
      <c r="C24" s="65" t="s">
        <v>123</v>
      </c>
    </row>
    <row r="25" spans="1:3" ht="30" hidden="1" customHeight="1">
      <c r="A25" s="75" t="s">
        <v>41</v>
      </c>
      <c r="B25" s="71"/>
      <c r="C25" s="65" t="s">
        <v>114</v>
      </c>
    </row>
    <row r="26" spans="1:3" ht="30" customHeight="1">
      <c r="A26" s="75" t="s">
        <v>129</v>
      </c>
      <c r="B26" s="71"/>
      <c r="C26" s="65" t="s">
        <v>115</v>
      </c>
    </row>
    <row r="27" spans="1:3" ht="30" hidden="1" customHeight="1">
      <c r="A27" s="75" t="s">
        <v>173</v>
      </c>
      <c r="B27" s="71"/>
      <c r="C27" s="65" t="s">
        <v>174</v>
      </c>
    </row>
    <row r="28" spans="1:3" ht="30" hidden="1" customHeight="1">
      <c r="A28" s="75" t="s">
        <v>29</v>
      </c>
      <c r="B28" s="71"/>
      <c r="C28" s="65" t="s">
        <v>175</v>
      </c>
    </row>
    <row r="29" spans="1:3" ht="30" hidden="1" customHeight="1">
      <c r="A29" s="87" t="s">
        <v>125</v>
      </c>
      <c r="B29" s="71"/>
      <c r="C29" s="65" t="s">
        <v>126</v>
      </c>
    </row>
    <row r="30" spans="1:3" ht="30" hidden="1" customHeight="1">
      <c r="A30" s="87" t="s">
        <v>127</v>
      </c>
      <c r="B30" s="71"/>
      <c r="C30" s="65" t="s">
        <v>128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0" hidden="1" customHeight="1">
      <c r="A32" s="63"/>
      <c r="B32" s="67"/>
      <c r="C32" s="65"/>
    </row>
    <row r="33" spans="1:3" ht="30" hidden="1" customHeight="1">
      <c r="A33" s="63" t="s">
        <v>76</v>
      </c>
      <c r="B33" s="64"/>
      <c r="C33" s="65"/>
    </row>
    <row r="34" spans="1:3" ht="30" hidden="1" customHeight="1">
      <c r="A34" s="63" t="s">
        <v>43</v>
      </c>
      <c r="B34" s="67">
        <f>SUBTOTAL(9,B33:B33)</f>
        <v>0</v>
      </c>
      <c r="C34" s="73"/>
    </row>
    <row r="35" spans="1:3" ht="59.25" customHeight="1">
      <c r="A35" s="63" t="s">
        <v>12</v>
      </c>
      <c r="B35" s="67">
        <f>SUBTOTAL(9,B2:B34)</f>
        <v>0</v>
      </c>
      <c r="C35" s="73"/>
    </row>
    <row r="36" spans="1:3" ht="30" customHeight="1">
      <c r="A36" s="124"/>
      <c r="B36" s="125"/>
      <c r="C36" s="126"/>
    </row>
    <row r="37" spans="1:3" ht="30" hidden="1" customHeight="1">
      <c r="A37" s="63" t="s">
        <v>57</v>
      </c>
      <c r="B37" s="64"/>
      <c r="C37" s="65"/>
    </row>
    <row r="38" spans="1:3" ht="30" hidden="1" customHeight="1">
      <c r="A38" s="63" t="s">
        <v>58</v>
      </c>
      <c r="B38" s="64"/>
      <c r="C38" s="65"/>
    </row>
    <row r="39" spans="1:3" ht="30" hidden="1" customHeight="1">
      <c r="A39" s="63" t="s">
        <v>59</v>
      </c>
      <c r="B39" s="64"/>
      <c r="C39" s="65"/>
    </row>
    <row r="40" spans="1:3" ht="30" hidden="1" customHeight="1">
      <c r="A40" s="63" t="s">
        <v>60</v>
      </c>
      <c r="B40" s="64"/>
      <c r="C40" s="73"/>
    </row>
    <row r="41" spans="1:3" ht="30" hidden="1" customHeight="1">
      <c r="A41" s="63" t="s">
        <v>61</v>
      </c>
      <c r="B41" s="64"/>
      <c r="C41" s="73"/>
    </row>
    <row r="42" spans="1:3" ht="30" hidden="1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86" firstPageNumber="4" orientation="landscape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>
      <selection activeCell="B5" sqref="B5"/>
    </sheetView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44</v>
      </c>
      <c r="B1" s="77" t="s">
        <v>45</v>
      </c>
      <c r="C1" s="77">
        <v>6100</v>
      </c>
      <c r="D1" s="77">
        <v>6200</v>
      </c>
      <c r="E1" s="77">
        <v>6300</v>
      </c>
      <c r="F1" s="77">
        <v>6400</v>
      </c>
      <c r="G1" s="77" t="s">
        <v>48</v>
      </c>
      <c r="H1" s="77">
        <v>7100</v>
      </c>
      <c r="I1" s="77">
        <v>7200</v>
      </c>
      <c r="J1" s="77">
        <v>7300</v>
      </c>
      <c r="K1" s="77" t="s">
        <v>46</v>
      </c>
      <c r="L1" s="77" t="s">
        <v>51</v>
      </c>
      <c r="M1" s="77" t="s">
        <v>47</v>
      </c>
      <c r="N1" s="77">
        <v>7800</v>
      </c>
      <c r="O1" s="77">
        <v>7900</v>
      </c>
      <c r="P1" s="77">
        <v>8100</v>
      </c>
      <c r="Q1" s="77" t="s">
        <v>49</v>
      </c>
      <c r="R1" s="77">
        <v>9100</v>
      </c>
      <c r="S1" s="77" t="s">
        <v>52</v>
      </c>
      <c r="T1" s="77" t="s">
        <v>53</v>
      </c>
      <c r="U1" s="77" t="s">
        <v>77</v>
      </c>
      <c r="V1" s="77" t="s">
        <v>63</v>
      </c>
      <c r="W1" s="78" t="s">
        <v>75</v>
      </c>
    </row>
    <row r="2" spans="1:24" ht="15" customHeight="1">
      <c r="A2" s="79" t="s">
        <v>219</v>
      </c>
      <c r="O2" s="81"/>
      <c r="V2" s="80">
        <f>SUM(B2:U2)</f>
        <v>0</v>
      </c>
    </row>
    <row r="3" spans="1:24" ht="15" customHeight="1">
      <c r="A3" s="79" t="s">
        <v>190</v>
      </c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64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9"/>
  <sheetViews>
    <sheetView workbookViewId="0">
      <selection activeCell="A3" sqref="A3"/>
    </sheetView>
  </sheetViews>
  <sheetFormatPr defaultColWidth="9.140625" defaultRowHeight="30" customHeight="1"/>
  <cols>
    <col min="1" max="1" width="36.28515625" style="41" customWidth="1"/>
    <col min="2" max="2" width="19.42578125" style="26" customWidth="1"/>
    <col min="3" max="3" width="17.140625" style="26" hidden="1" customWidth="1"/>
    <col min="4" max="5" width="16.5703125" style="26" hidden="1" customWidth="1"/>
    <col min="6" max="6" width="16.5703125" style="26" customWidth="1"/>
    <col min="7" max="7" width="17.140625" style="26" hidden="1" customWidth="1"/>
    <col min="8" max="8" width="13.42578125" style="26" hidden="1" customWidth="1"/>
    <col min="9" max="10" width="18" style="26" hidden="1" customWidth="1"/>
    <col min="11" max="11" width="15.5703125" style="26" hidden="1" customWidth="1"/>
    <col min="12" max="12" width="17.140625" style="26" hidden="1" customWidth="1"/>
    <col min="13" max="13" width="16.5703125" style="26" hidden="1" customWidth="1"/>
    <col min="14" max="14" width="19.42578125" style="26" hidden="1" customWidth="1"/>
    <col min="15" max="15" width="22" style="26" hidden="1" customWidth="1"/>
    <col min="16" max="16" width="13.42578125" style="26" hidden="1" customWidth="1"/>
    <col min="17" max="17" width="21.28515625" style="26" bestFit="1" customWidth="1"/>
    <col min="18" max="18" width="34" style="47" bestFit="1" customWidth="1"/>
    <col min="19" max="16384" width="9.140625" style="47"/>
  </cols>
  <sheetData>
    <row r="1" spans="1:17" s="45" customFormat="1" ht="30" customHeight="1">
      <c r="A1" s="44" t="s">
        <v>44</v>
      </c>
      <c r="B1" s="45" t="s">
        <v>45</v>
      </c>
      <c r="C1" s="45">
        <v>6100</v>
      </c>
      <c r="D1" s="45">
        <v>6200</v>
      </c>
      <c r="E1" s="45">
        <v>6300</v>
      </c>
      <c r="F1" s="45">
        <v>6400</v>
      </c>
      <c r="G1" s="45" t="s">
        <v>48</v>
      </c>
      <c r="H1" s="45" t="s">
        <v>66</v>
      </c>
      <c r="I1" s="45">
        <v>7300</v>
      </c>
      <c r="J1" s="45" t="s">
        <v>46</v>
      </c>
      <c r="K1" s="45" t="s">
        <v>67</v>
      </c>
      <c r="L1" s="45">
        <v>7900</v>
      </c>
      <c r="M1" s="45">
        <v>8100</v>
      </c>
      <c r="N1" s="45" t="s">
        <v>68</v>
      </c>
      <c r="O1" s="45" t="s">
        <v>77</v>
      </c>
      <c r="P1" s="45" t="s">
        <v>53</v>
      </c>
      <c r="Q1" s="52" t="s">
        <v>50</v>
      </c>
    </row>
    <row r="2" spans="1:17" s="46" customFormat="1" ht="15" customHeight="1">
      <c r="A2" s="25" t="s">
        <v>191</v>
      </c>
      <c r="B2" s="26">
        <v>-886.51</v>
      </c>
      <c r="C2" s="26"/>
      <c r="D2" s="26"/>
      <c r="E2" s="26"/>
      <c r="F2" s="26">
        <v>886.51</v>
      </c>
      <c r="G2" s="26"/>
      <c r="H2" s="26"/>
      <c r="I2" s="26"/>
      <c r="J2" s="26"/>
      <c r="K2" s="26"/>
      <c r="L2" s="26"/>
      <c r="M2" s="26"/>
      <c r="N2" s="26"/>
      <c r="O2" s="26"/>
      <c r="P2" s="26"/>
      <c r="Q2" s="26">
        <f t="shared" ref="Q2:Q9" si="0">SUM(B2:P2)</f>
        <v>0</v>
      </c>
    </row>
    <row r="3" spans="1:17" s="46" customFormat="1" ht="1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>
        <f t="shared" si="0"/>
        <v>0</v>
      </c>
    </row>
    <row r="4" spans="1:17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>
        <f t="shared" si="0"/>
        <v>0</v>
      </c>
    </row>
    <row r="5" spans="1:17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>
        <f t="shared" si="0"/>
        <v>0</v>
      </c>
    </row>
    <row r="6" spans="1:17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>
        <f t="shared" si="0"/>
        <v>0</v>
      </c>
    </row>
    <row r="7" spans="1:17" s="50" customFormat="1" ht="30" customHeight="1" thickBot="1">
      <c r="A7" s="48"/>
      <c r="B7" s="49">
        <f t="shared" ref="B7:P7" si="1">SUBTOTAL(9,B2:B6)</f>
        <v>-886.51</v>
      </c>
      <c r="C7" s="49">
        <f t="shared" si="1"/>
        <v>0</v>
      </c>
      <c r="D7" s="49">
        <f t="shared" si="1"/>
        <v>0</v>
      </c>
      <c r="E7" s="49">
        <f t="shared" si="1"/>
        <v>0</v>
      </c>
      <c r="F7" s="49">
        <f t="shared" si="1"/>
        <v>886.51</v>
      </c>
      <c r="G7" s="49">
        <f t="shared" si="1"/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  <c r="N7" s="49">
        <f t="shared" si="1"/>
        <v>0</v>
      </c>
      <c r="O7" s="49">
        <f t="shared" si="1"/>
        <v>0</v>
      </c>
      <c r="P7" s="49">
        <f t="shared" si="1"/>
        <v>0</v>
      </c>
      <c r="Q7" s="49">
        <f t="shared" si="0"/>
        <v>0</v>
      </c>
    </row>
    <row r="8" spans="1:17" s="26" customFormat="1" ht="30" customHeight="1" thickTop="1">
      <c r="A8" s="51"/>
      <c r="B8" s="26">
        <f>APPROPRIATIONS!G3</f>
        <v>-886.51000000000931</v>
      </c>
      <c r="C8" s="26">
        <f>APPROPRIATIONS!G4</f>
        <v>0</v>
      </c>
      <c r="D8" s="26">
        <f>APPROPRIATIONS!G5</f>
        <v>0</v>
      </c>
      <c r="E8" s="26">
        <f>APPROPRIATIONS!G6</f>
        <v>0</v>
      </c>
      <c r="F8" s="26">
        <f>APPROPRIATIONS!G7</f>
        <v>886.51000000000022</v>
      </c>
      <c r="G8" s="26">
        <f>APPROPRIATIONS!G8</f>
        <v>0</v>
      </c>
      <c r="H8" s="26">
        <f>APPROPRIATIONS!G10</f>
        <v>0</v>
      </c>
      <c r="I8" s="26">
        <f>APPROPRIATIONS!G11</f>
        <v>0</v>
      </c>
      <c r="J8" s="26">
        <f>APPROPRIATIONS!G12</f>
        <v>0</v>
      </c>
      <c r="K8" s="26">
        <f>APPROPRIATIONS!G13</f>
        <v>0</v>
      </c>
      <c r="L8" s="26">
        <f>APPROPRIATIONS!G14</f>
        <v>0</v>
      </c>
      <c r="M8" s="26">
        <f>APPROPRIATIONS!G15</f>
        <v>0</v>
      </c>
      <c r="N8" s="26">
        <f>APPROPRIATIONS!G16</f>
        <v>0</v>
      </c>
      <c r="O8" s="26">
        <f>APPROPRIATIONS!G18</f>
        <v>-9.0949470177292824E-12</v>
      </c>
      <c r="P8" s="26">
        <f>APPROPRIATIONS!G17</f>
        <v>0</v>
      </c>
      <c r="Q8" s="26">
        <f t="shared" si="0"/>
        <v>-1.8189894035458565E-11</v>
      </c>
    </row>
    <row r="9" spans="1:17" s="26" customFormat="1" ht="30" customHeight="1">
      <c r="A9" s="51"/>
      <c r="B9" s="26">
        <f t="shared" ref="B9:P9" si="2">B7-B8</f>
        <v>9.3223206931725144E-12</v>
      </c>
      <c r="C9" s="26">
        <f t="shared" si="2"/>
        <v>0</v>
      </c>
      <c r="D9" s="26">
        <f t="shared" si="2"/>
        <v>0</v>
      </c>
      <c r="E9" s="26">
        <f t="shared" si="2"/>
        <v>0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 t="shared" si="2"/>
        <v>0</v>
      </c>
      <c r="O9" s="26">
        <f>O7+O8</f>
        <v>-9.0949470177292824E-12</v>
      </c>
      <c r="P9" s="26">
        <f t="shared" si="2"/>
        <v>0</v>
      </c>
      <c r="Q9" s="26">
        <f t="shared" si="0"/>
        <v>2.2737367544323206E-13</v>
      </c>
    </row>
  </sheetData>
  <autoFilter ref="A1:Q9"/>
  <printOptions horizontalCentered="1" gridLines="1"/>
  <pageMargins left="0.5" right="0.5" top="1" bottom="1" header="0.5" footer="0.5"/>
  <pageSetup scale="88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A6" sqref="A6"/>
    </sheetView>
  </sheetViews>
  <sheetFormatPr defaultColWidth="11.42578125" defaultRowHeight="12.75" outlineLevelRow="2"/>
  <cols>
    <col min="1" max="1" width="11.85546875" style="127" customWidth="1"/>
    <col min="2" max="2" width="6" style="127" customWidth="1"/>
    <col min="3" max="4" width="7" style="127" customWidth="1"/>
    <col min="5" max="5" width="12" style="127" customWidth="1"/>
    <col min="6" max="6" width="9" style="127" customWidth="1"/>
    <col min="7" max="7" width="6" style="127" customWidth="1"/>
    <col min="8" max="8" width="12" style="127" customWidth="1"/>
    <col min="9" max="9" width="5" style="127" customWidth="1"/>
    <col min="10" max="11" width="14" style="127" customWidth="1"/>
    <col min="12" max="13" width="15" style="127" customWidth="1"/>
    <col min="14" max="14" width="30" style="127" customWidth="1"/>
    <col min="15" max="15" width="14" style="127" customWidth="1"/>
    <col min="16" max="16" width="11" style="127" customWidth="1"/>
    <col min="17" max="17" width="13" style="127" customWidth="1"/>
    <col min="18" max="18" width="8" style="127" customWidth="1"/>
    <col min="19" max="16384" width="11.42578125" style="127"/>
  </cols>
  <sheetData>
    <row r="1" spans="1:18">
      <c r="A1" s="131" t="s">
        <v>161</v>
      </c>
    </row>
    <row r="2" spans="1:18">
      <c r="A2" s="131" t="s">
        <v>160</v>
      </c>
    </row>
    <row r="3" spans="1:18">
      <c r="A3" s="128" t="s">
        <v>273</v>
      </c>
    </row>
    <row r="5" spans="1:18" ht="13.5" thickBot="1">
      <c r="A5" s="132" t="s">
        <v>159</v>
      </c>
      <c r="B5" s="132" t="s">
        <v>148</v>
      </c>
      <c r="C5" s="132" t="s">
        <v>189</v>
      </c>
      <c r="D5" s="132" t="s">
        <v>188</v>
      </c>
      <c r="E5" s="132" t="s">
        <v>187</v>
      </c>
      <c r="F5" s="132" t="s">
        <v>186</v>
      </c>
      <c r="G5" s="132" t="s">
        <v>9</v>
      </c>
      <c r="H5" s="132" t="s">
        <v>185</v>
      </c>
      <c r="I5" s="132" t="s">
        <v>184</v>
      </c>
      <c r="J5" s="132" t="s">
        <v>158</v>
      </c>
      <c r="K5" s="132" t="s">
        <v>167</v>
      </c>
      <c r="L5" s="132" t="s">
        <v>166</v>
      </c>
      <c r="M5" s="132" t="s">
        <v>225</v>
      </c>
      <c r="N5" s="132" t="s">
        <v>157</v>
      </c>
      <c r="O5" s="132" t="s">
        <v>156</v>
      </c>
      <c r="P5" s="132" t="s">
        <v>155</v>
      </c>
      <c r="Q5" s="132" t="s">
        <v>154</v>
      </c>
      <c r="R5" s="132" t="s">
        <v>153</v>
      </c>
    </row>
    <row r="6" spans="1:18" outlineLevel="2">
      <c r="A6" s="128" t="s">
        <v>258</v>
      </c>
      <c r="B6" s="128" t="s">
        <v>139</v>
      </c>
      <c r="C6" s="128" t="s">
        <v>146</v>
      </c>
      <c r="D6" s="128" t="s">
        <v>55</v>
      </c>
      <c r="E6" s="128" t="s">
        <v>16</v>
      </c>
      <c r="F6" s="128" t="s">
        <v>224</v>
      </c>
      <c r="G6" s="128" t="s">
        <v>137</v>
      </c>
      <c r="H6" s="128" t="s">
        <v>136</v>
      </c>
      <c r="I6" s="128" t="s">
        <v>135</v>
      </c>
      <c r="J6" s="128" t="s">
        <v>243</v>
      </c>
      <c r="K6" s="130">
        <v>0</v>
      </c>
      <c r="L6" s="130">
        <v>3309.59</v>
      </c>
      <c r="M6" s="130">
        <f>K6-L6</f>
        <v>-3309.59</v>
      </c>
      <c r="N6" s="128" t="s">
        <v>257</v>
      </c>
      <c r="O6" s="128" t="s">
        <v>243</v>
      </c>
      <c r="P6" s="128"/>
      <c r="Q6" s="128" t="s">
        <v>256</v>
      </c>
      <c r="R6" s="128" t="s">
        <v>183</v>
      </c>
    </row>
    <row r="7" spans="1:18" outlineLevel="2">
      <c r="A7" s="128" t="s">
        <v>254</v>
      </c>
      <c r="B7" s="128" t="s">
        <v>139</v>
      </c>
      <c r="C7" s="128" t="s">
        <v>146</v>
      </c>
      <c r="D7" s="128" t="s">
        <v>55</v>
      </c>
      <c r="E7" s="128" t="s">
        <v>16</v>
      </c>
      <c r="F7" s="128" t="s">
        <v>272</v>
      </c>
      <c r="G7" s="128" t="s">
        <v>137</v>
      </c>
      <c r="H7" s="128" t="s">
        <v>136</v>
      </c>
      <c r="I7" s="128" t="s">
        <v>135</v>
      </c>
      <c r="J7" s="128" t="s">
        <v>243</v>
      </c>
      <c r="K7" s="130">
        <v>0</v>
      </c>
      <c r="L7" s="130">
        <v>2425.88</v>
      </c>
      <c r="M7" s="130">
        <f>K7-L7</f>
        <v>-2425.88</v>
      </c>
      <c r="N7" s="128" t="s">
        <v>271</v>
      </c>
      <c r="O7" s="128" t="s">
        <v>243</v>
      </c>
      <c r="P7" s="128"/>
      <c r="Q7" s="128" t="s">
        <v>252</v>
      </c>
      <c r="R7" s="128" t="s">
        <v>183</v>
      </c>
    </row>
    <row r="8" spans="1:18" outlineLevel="2">
      <c r="A8" s="128" t="s">
        <v>263</v>
      </c>
      <c r="B8" s="128" t="s">
        <v>139</v>
      </c>
      <c r="C8" s="128" t="s">
        <v>146</v>
      </c>
      <c r="D8" s="128" t="s">
        <v>55</v>
      </c>
      <c r="E8" s="128" t="s">
        <v>16</v>
      </c>
      <c r="F8" s="128" t="s">
        <v>223</v>
      </c>
      <c r="G8" s="128" t="s">
        <v>137</v>
      </c>
      <c r="H8" s="128" t="s">
        <v>136</v>
      </c>
      <c r="I8" s="128" t="s">
        <v>135</v>
      </c>
      <c r="J8" s="128" t="s">
        <v>248</v>
      </c>
      <c r="K8" s="130">
        <v>3340</v>
      </c>
      <c r="L8" s="130">
        <v>0</v>
      </c>
      <c r="M8" s="130">
        <f>K8-L8</f>
        <v>3340</v>
      </c>
      <c r="N8" s="128" t="s">
        <v>270</v>
      </c>
      <c r="O8" s="128" t="s">
        <v>248</v>
      </c>
      <c r="P8" s="128"/>
      <c r="Q8" s="128" t="s">
        <v>260</v>
      </c>
      <c r="R8" s="128" t="s">
        <v>183</v>
      </c>
    </row>
    <row r="9" spans="1:18" outlineLevel="2">
      <c r="A9" s="128" t="s">
        <v>263</v>
      </c>
      <c r="B9" s="128" t="s">
        <v>139</v>
      </c>
      <c r="C9" s="128" t="s">
        <v>146</v>
      </c>
      <c r="D9" s="128" t="s">
        <v>55</v>
      </c>
      <c r="E9" s="128" t="s">
        <v>16</v>
      </c>
      <c r="F9" s="128" t="s">
        <v>94</v>
      </c>
      <c r="G9" s="128" t="s">
        <v>137</v>
      </c>
      <c r="H9" s="128" t="s">
        <v>136</v>
      </c>
      <c r="I9" s="128" t="s">
        <v>135</v>
      </c>
      <c r="J9" s="128" t="s">
        <v>248</v>
      </c>
      <c r="K9" s="130">
        <v>0</v>
      </c>
      <c r="L9" s="130">
        <v>3938.39</v>
      </c>
      <c r="M9" s="130">
        <f>K9-L9</f>
        <v>-3938.39</v>
      </c>
      <c r="N9" s="128" t="s">
        <v>269</v>
      </c>
      <c r="O9" s="128" t="s">
        <v>248</v>
      </c>
      <c r="P9" s="128"/>
      <c r="Q9" s="128" t="s">
        <v>260</v>
      </c>
      <c r="R9" s="128" t="s">
        <v>183</v>
      </c>
    </row>
    <row r="10" spans="1:18" outlineLevel="2">
      <c r="A10" s="128" t="s">
        <v>263</v>
      </c>
      <c r="B10" s="128" t="s">
        <v>139</v>
      </c>
      <c r="C10" s="128" t="s">
        <v>146</v>
      </c>
      <c r="D10" s="128" t="s">
        <v>55</v>
      </c>
      <c r="E10" s="128" t="s">
        <v>16</v>
      </c>
      <c r="F10" s="128" t="s">
        <v>94</v>
      </c>
      <c r="G10" s="128" t="s">
        <v>137</v>
      </c>
      <c r="H10" s="128" t="s">
        <v>136</v>
      </c>
      <c r="I10" s="128" t="s">
        <v>135</v>
      </c>
      <c r="J10" s="128" t="s">
        <v>248</v>
      </c>
      <c r="K10" s="130">
        <v>0</v>
      </c>
      <c r="L10" s="130">
        <v>3009.5</v>
      </c>
      <c r="M10" s="130">
        <f>K10-L10</f>
        <v>-3009.5</v>
      </c>
      <c r="N10" s="128" t="s">
        <v>268</v>
      </c>
      <c r="O10" s="128" t="s">
        <v>248</v>
      </c>
      <c r="P10" s="128"/>
      <c r="Q10" s="128" t="s">
        <v>260</v>
      </c>
      <c r="R10" s="128" t="s">
        <v>183</v>
      </c>
    </row>
    <row r="11" spans="1:18" outlineLevel="2">
      <c r="A11" s="128" t="s">
        <v>263</v>
      </c>
      <c r="B11" s="128" t="s">
        <v>139</v>
      </c>
      <c r="C11" s="128" t="s">
        <v>146</v>
      </c>
      <c r="D11" s="128" t="s">
        <v>55</v>
      </c>
      <c r="E11" s="128" t="s">
        <v>16</v>
      </c>
      <c r="F11" s="128" t="s">
        <v>94</v>
      </c>
      <c r="G11" s="128" t="s">
        <v>137</v>
      </c>
      <c r="H11" s="128" t="s">
        <v>136</v>
      </c>
      <c r="I11" s="128" t="s">
        <v>135</v>
      </c>
      <c r="J11" s="128" t="s">
        <v>248</v>
      </c>
      <c r="K11" s="130">
        <v>0</v>
      </c>
      <c r="L11" s="130">
        <v>3340</v>
      </c>
      <c r="M11" s="130">
        <f>K11-L11</f>
        <v>-3340</v>
      </c>
      <c r="N11" s="128" t="s">
        <v>270</v>
      </c>
      <c r="O11" s="128" t="s">
        <v>248</v>
      </c>
      <c r="P11" s="128"/>
      <c r="Q11" s="128" t="s">
        <v>260</v>
      </c>
      <c r="R11" s="128" t="s">
        <v>183</v>
      </c>
    </row>
    <row r="12" spans="1:18" outlineLevel="2">
      <c r="A12" s="128" t="s">
        <v>263</v>
      </c>
      <c r="B12" s="128" t="s">
        <v>139</v>
      </c>
      <c r="C12" s="128" t="s">
        <v>146</v>
      </c>
      <c r="D12" s="128" t="s">
        <v>55</v>
      </c>
      <c r="E12" s="128" t="s">
        <v>16</v>
      </c>
      <c r="F12" s="128" t="s">
        <v>94</v>
      </c>
      <c r="G12" s="128" t="s">
        <v>137</v>
      </c>
      <c r="H12" s="128" t="s">
        <v>136</v>
      </c>
      <c r="I12" s="128" t="s">
        <v>135</v>
      </c>
      <c r="J12" s="128" t="s">
        <v>248</v>
      </c>
      <c r="K12" s="130">
        <v>0</v>
      </c>
      <c r="L12" s="130">
        <v>3000</v>
      </c>
      <c r="M12" s="130">
        <f>K12-L12</f>
        <v>-3000</v>
      </c>
      <c r="N12" s="128" t="s">
        <v>264</v>
      </c>
      <c r="O12" s="128" t="s">
        <v>248</v>
      </c>
      <c r="P12" s="128"/>
      <c r="Q12" s="128" t="s">
        <v>260</v>
      </c>
      <c r="R12" s="128" t="s">
        <v>183</v>
      </c>
    </row>
    <row r="13" spans="1:18" outlineLevel="2">
      <c r="A13" s="128" t="s">
        <v>263</v>
      </c>
      <c r="B13" s="128" t="s">
        <v>139</v>
      </c>
      <c r="C13" s="128" t="s">
        <v>146</v>
      </c>
      <c r="D13" s="128" t="s">
        <v>55</v>
      </c>
      <c r="E13" s="128" t="s">
        <v>16</v>
      </c>
      <c r="F13" s="128" t="s">
        <v>223</v>
      </c>
      <c r="G13" s="128" t="s">
        <v>137</v>
      </c>
      <c r="H13" s="128" t="s">
        <v>136</v>
      </c>
      <c r="I13" s="128" t="s">
        <v>135</v>
      </c>
      <c r="J13" s="128" t="s">
        <v>248</v>
      </c>
      <c r="K13" s="130">
        <v>3938.39</v>
      </c>
      <c r="L13" s="130">
        <v>0</v>
      </c>
      <c r="M13" s="130">
        <f>K13-L13</f>
        <v>3938.39</v>
      </c>
      <c r="N13" s="128" t="s">
        <v>269</v>
      </c>
      <c r="O13" s="128" t="s">
        <v>248</v>
      </c>
      <c r="P13" s="128"/>
      <c r="Q13" s="128" t="s">
        <v>260</v>
      </c>
      <c r="R13" s="128" t="s">
        <v>183</v>
      </c>
    </row>
    <row r="14" spans="1:18" outlineLevel="2">
      <c r="A14" s="128" t="s">
        <v>263</v>
      </c>
      <c r="B14" s="128" t="s">
        <v>139</v>
      </c>
      <c r="C14" s="128" t="s">
        <v>146</v>
      </c>
      <c r="D14" s="128" t="s">
        <v>55</v>
      </c>
      <c r="E14" s="128" t="s">
        <v>16</v>
      </c>
      <c r="F14" s="128" t="s">
        <v>223</v>
      </c>
      <c r="G14" s="128" t="s">
        <v>137</v>
      </c>
      <c r="H14" s="128" t="s">
        <v>136</v>
      </c>
      <c r="I14" s="128" t="s">
        <v>135</v>
      </c>
      <c r="J14" s="128" t="s">
        <v>248</v>
      </c>
      <c r="K14" s="130">
        <v>3009.5</v>
      </c>
      <c r="L14" s="130">
        <v>0</v>
      </c>
      <c r="M14" s="130">
        <f>K14-L14</f>
        <v>3009.5</v>
      </c>
      <c r="N14" s="128" t="s">
        <v>268</v>
      </c>
      <c r="O14" s="128" t="s">
        <v>248</v>
      </c>
      <c r="P14" s="128"/>
      <c r="Q14" s="128" t="s">
        <v>260</v>
      </c>
      <c r="R14" s="128" t="s">
        <v>183</v>
      </c>
    </row>
    <row r="15" spans="1:18" outlineLevel="2">
      <c r="A15" s="128" t="s">
        <v>263</v>
      </c>
      <c r="B15" s="128" t="s">
        <v>139</v>
      </c>
      <c r="C15" s="128" t="s">
        <v>146</v>
      </c>
      <c r="D15" s="128" t="s">
        <v>266</v>
      </c>
      <c r="E15" s="128" t="s">
        <v>16</v>
      </c>
      <c r="F15" s="128" t="s">
        <v>267</v>
      </c>
      <c r="G15" s="128" t="s">
        <v>137</v>
      </c>
      <c r="H15" s="128" t="s">
        <v>136</v>
      </c>
      <c r="I15" s="128" t="s">
        <v>135</v>
      </c>
      <c r="J15" s="128" t="s">
        <v>248</v>
      </c>
      <c r="K15" s="130">
        <v>3000</v>
      </c>
      <c r="L15" s="130">
        <v>0</v>
      </c>
      <c r="M15" s="130">
        <f>K15-L15</f>
        <v>3000</v>
      </c>
      <c r="N15" s="128" t="s">
        <v>264</v>
      </c>
      <c r="O15" s="128" t="s">
        <v>248</v>
      </c>
      <c r="P15" s="128"/>
      <c r="Q15" s="128" t="s">
        <v>260</v>
      </c>
      <c r="R15" s="128" t="s">
        <v>183</v>
      </c>
    </row>
    <row r="16" spans="1:18" outlineLevel="2">
      <c r="A16" s="128" t="s">
        <v>263</v>
      </c>
      <c r="B16" s="128" t="s">
        <v>139</v>
      </c>
      <c r="C16" s="128" t="s">
        <v>146</v>
      </c>
      <c r="D16" s="128" t="s">
        <v>266</v>
      </c>
      <c r="E16" s="128" t="s">
        <v>16</v>
      </c>
      <c r="F16" s="128" t="s">
        <v>265</v>
      </c>
      <c r="G16" s="128" t="s">
        <v>137</v>
      </c>
      <c r="H16" s="128" t="s">
        <v>136</v>
      </c>
      <c r="I16" s="128" t="s">
        <v>135</v>
      </c>
      <c r="J16" s="128" t="s">
        <v>248</v>
      </c>
      <c r="K16" s="130">
        <v>4500</v>
      </c>
      <c r="L16" s="130">
        <v>0</v>
      </c>
      <c r="M16" s="130">
        <f>K16-L16</f>
        <v>4500</v>
      </c>
      <c r="N16" s="128" t="s">
        <v>264</v>
      </c>
      <c r="O16" s="128" t="s">
        <v>248</v>
      </c>
      <c r="P16" s="128"/>
      <c r="Q16" s="128" t="s">
        <v>260</v>
      </c>
      <c r="R16" s="128" t="s">
        <v>183</v>
      </c>
    </row>
    <row r="17" spans="1:18" outlineLevel="2">
      <c r="A17" s="128" t="s">
        <v>263</v>
      </c>
      <c r="B17" s="128" t="s">
        <v>139</v>
      </c>
      <c r="C17" s="128" t="s">
        <v>146</v>
      </c>
      <c r="D17" s="128" t="s">
        <v>222</v>
      </c>
      <c r="E17" s="128" t="s">
        <v>16</v>
      </c>
      <c r="F17" s="128" t="s">
        <v>265</v>
      </c>
      <c r="G17" s="128" t="s">
        <v>137</v>
      </c>
      <c r="H17" s="128" t="s">
        <v>136</v>
      </c>
      <c r="I17" s="128" t="s">
        <v>135</v>
      </c>
      <c r="J17" s="128" t="s">
        <v>248</v>
      </c>
      <c r="K17" s="130">
        <v>0</v>
      </c>
      <c r="L17" s="130">
        <v>4500</v>
      </c>
      <c r="M17" s="130">
        <f>K17-L17</f>
        <v>-4500</v>
      </c>
      <c r="N17" s="128" t="s">
        <v>264</v>
      </c>
      <c r="O17" s="128" t="s">
        <v>248</v>
      </c>
      <c r="P17" s="128"/>
      <c r="Q17" s="128" t="s">
        <v>260</v>
      </c>
      <c r="R17" s="128" t="s">
        <v>183</v>
      </c>
    </row>
    <row r="18" spans="1:18" outlineLevel="2">
      <c r="A18" s="128" t="s">
        <v>263</v>
      </c>
      <c r="B18" s="128" t="s">
        <v>139</v>
      </c>
      <c r="C18" s="128" t="s">
        <v>146</v>
      </c>
      <c r="D18" s="128" t="s">
        <v>222</v>
      </c>
      <c r="E18" s="128" t="s">
        <v>16</v>
      </c>
      <c r="F18" s="128" t="s">
        <v>262</v>
      </c>
      <c r="G18" s="128" t="s">
        <v>137</v>
      </c>
      <c r="H18" s="128" t="s">
        <v>136</v>
      </c>
      <c r="I18" s="128" t="s">
        <v>135</v>
      </c>
      <c r="J18" s="128" t="s">
        <v>248</v>
      </c>
      <c r="K18" s="130">
        <v>1868</v>
      </c>
      <c r="L18" s="130">
        <v>0</v>
      </c>
      <c r="M18" s="130">
        <f>K18-L18</f>
        <v>1868</v>
      </c>
      <c r="N18" s="128" t="s">
        <v>261</v>
      </c>
      <c r="O18" s="128" t="s">
        <v>248</v>
      </c>
      <c r="P18" s="128"/>
      <c r="Q18" s="128" t="s">
        <v>260</v>
      </c>
      <c r="R18" s="128" t="s">
        <v>183</v>
      </c>
    </row>
    <row r="19" spans="1:18" outlineLevel="2">
      <c r="A19" s="128" t="s">
        <v>263</v>
      </c>
      <c r="B19" s="128" t="s">
        <v>139</v>
      </c>
      <c r="C19" s="128" t="s">
        <v>146</v>
      </c>
      <c r="D19" s="128" t="s">
        <v>140</v>
      </c>
      <c r="E19" s="128" t="s">
        <v>16</v>
      </c>
      <c r="F19" s="128" t="s">
        <v>262</v>
      </c>
      <c r="G19" s="128" t="s">
        <v>137</v>
      </c>
      <c r="H19" s="128" t="s">
        <v>136</v>
      </c>
      <c r="I19" s="128" t="s">
        <v>135</v>
      </c>
      <c r="J19" s="128" t="s">
        <v>248</v>
      </c>
      <c r="K19" s="130">
        <v>0</v>
      </c>
      <c r="L19" s="130">
        <v>1868</v>
      </c>
      <c r="M19" s="130">
        <f>K19-L19</f>
        <v>-1868</v>
      </c>
      <c r="N19" s="128" t="s">
        <v>261</v>
      </c>
      <c r="O19" s="128" t="s">
        <v>248</v>
      </c>
      <c r="P19" s="128"/>
      <c r="Q19" s="128" t="s">
        <v>260</v>
      </c>
      <c r="R19" s="128" t="s">
        <v>183</v>
      </c>
    </row>
    <row r="20" spans="1:18" outlineLevel="2">
      <c r="A20" s="128" t="s">
        <v>236</v>
      </c>
      <c r="B20" s="128" t="s">
        <v>139</v>
      </c>
      <c r="C20" s="128" t="s">
        <v>146</v>
      </c>
      <c r="D20" s="128" t="s">
        <v>141</v>
      </c>
      <c r="E20" s="128" t="s">
        <v>16</v>
      </c>
      <c r="F20" s="128" t="s">
        <v>223</v>
      </c>
      <c r="G20" s="128" t="s">
        <v>137</v>
      </c>
      <c r="H20" s="128" t="s">
        <v>136</v>
      </c>
      <c r="I20" s="128" t="s">
        <v>135</v>
      </c>
      <c r="J20" s="128" t="s">
        <v>233</v>
      </c>
      <c r="K20" s="130">
        <v>0</v>
      </c>
      <c r="L20" s="130">
        <v>765</v>
      </c>
      <c r="M20" s="130">
        <f>K20-L20</f>
        <v>-765</v>
      </c>
      <c r="N20" s="128" t="s">
        <v>259</v>
      </c>
      <c r="O20" s="128" t="s">
        <v>233</v>
      </c>
      <c r="P20" s="128"/>
      <c r="Q20" s="128" t="s">
        <v>232</v>
      </c>
      <c r="R20" s="128" t="s">
        <v>183</v>
      </c>
    </row>
    <row r="21" spans="1:18" outlineLevel="2">
      <c r="A21" s="128" t="s">
        <v>236</v>
      </c>
      <c r="B21" s="128" t="s">
        <v>139</v>
      </c>
      <c r="C21" s="128" t="s">
        <v>146</v>
      </c>
      <c r="D21" s="128" t="s">
        <v>55</v>
      </c>
      <c r="E21" s="128" t="s">
        <v>16</v>
      </c>
      <c r="F21" s="128" t="s">
        <v>223</v>
      </c>
      <c r="G21" s="128" t="s">
        <v>137</v>
      </c>
      <c r="H21" s="128" t="s">
        <v>136</v>
      </c>
      <c r="I21" s="128" t="s">
        <v>135</v>
      </c>
      <c r="J21" s="128" t="s">
        <v>233</v>
      </c>
      <c r="K21" s="130">
        <v>765</v>
      </c>
      <c r="L21" s="130">
        <v>0</v>
      </c>
      <c r="M21" s="130">
        <f>K21-L21</f>
        <v>765</v>
      </c>
      <c r="N21" s="128" t="s">
        <v>259</v>
      </c>
      <c r="O21" s="128" t="s">
        <v>233</v>
      </c>
      <c r="P21" s="128"/>
      <c r="Q21" s="128" t="s">
        <v>232</v>
      </c>
      <c r="R21" s="128" t="s">
        <v>183</v>
      </c>
    </row>
    <row r="22" spans="1:18" outlineLevel="1">
      <c r="A22" s="128"/>
      <c r="B22" s="128"/>
      <c r="C22" s="131" t="s">
        <v>149</v>
      </c>
      <c r="D22" s="128"/>
      <c r="E22" s="128"/>
      <c r="F22" s="128"/>
      <c r="G22" s="128"/>
      <c r="H22" s="128"/>
      <c r="I22" s="128"/>
      <c r="J22" s="128"/>
      <c r="K22" s="130"/>
      <c r="L22" s="130"/>
      <c r="M22" s="129">
        <f>SUBTOTAL(9,M6:M21)</f>
        <v>-5735.4700000000012</v>
      </c>
      <c r="N22" s="128"/>
      <c r="O22" s="128"/>
      <c r="P22" s="128"/>
      <c r="Q22" s="128"/>
      <c r="R22" s="128"/>
    </row>
    <row r="23" spans="1:18" outlineLevel="2">
      <c r="A23" s="128" t="s">
        <v>258</v>
      </c>
      <c r="B23" s="128" t="s">
        <v>139</v>
      </c>
      <c r="C23" s="128" t="s">
        <v>145</v>
      </c>
      <c r="D23" s="128" t="s">
        <v>55</v>
      </c>
      <c r="E23" s="128" t="s">
        <v>16</v>
      </c>
      <c r="F23" s="128" t="s">
        <v>144</v>
      </c>
      <c r="G23" s="128" t="s">
        <v>137</v>
      </c>
      <c r="H23" s="128" t="s">
        <v>136</v>
      </c>
      <c r="I23" s="128" t="s">
        <v>135</v>
      </c>
      <c r="J23" s="128" t="s">
        <v>243</v>
      </c>
      <c r="K23" s="130">
        <v>3309.59</v>
      </c>
      <c r="L23" s="130">
        <v>0</v>
      </c>
      <c r="M23" s="130">
        <f>K23-L23</f>
        <v>3309.59</v>
      </c>
      <c r="N23" s="128" t="s">
        <v>257</v>
      </c>
      <c r="O23" s="128" t="s">
        <v>243</v>
      </c>
      <c r="P23" s="128"/>
      <c r="Q23" s="128" t="s">
        <v>256</v>
      </c>
      <c r="R23" s="128" t="s">
        <v>183</v>
      </c>
    </row>
    <row r="24" spans="1:18" outlineLevel="2">
      <c r="A24" s="128" t="s">
        <v>254</v>
      </c>
      <c r="B24" s="128" t="s">
        <v>139</v>
      </c>
      <c r="C24" s="128" t="s">
        <v>145</v>
      </c>
      <c r="D24" s="128" t="s">
        <v>55</v>
      </c>
      <c r="E24" s="128" t="s">
        <v>16</v>
      </c>
      <c r="F24" s="128" t="s">
        <v>144</v>
      </c>
      <c r="G24" s="128" t="s">
        <v>137</v>
      </c>
      <c r="H24" s="128" t="s">
        <v>136</v>
      </c>
      <c r="I24" s="128" t="s">
        <v>135</v>
      </c>
      <c r="J24" s="128" t="s">
        <v>243</v>
      </c>
      <c r="K24" s="130">
        <v>39.979999999999997</v>
      </c>
      <c r="L24" s="130">
        <v>0</v>
      </c>
      <c r="M24" s="130">
        <f>K24-L24</f>
        <v>39.979999999999997</v>
      </c>
      <c r="N24" s="128" t="s">
        <v>255</v>
      </c>
      <c r="O24" s="128" t="s">
        <v>243</v>
      </c>
      <c r="P24" s="128"/>
      <c r="Q24" s="128" t="s">
        <v>252</v>
      </c>
      <c r="R24" s="128" t="s">
        <v>183</v>
      </c>
    </row>
    <row r="25" spans="1:18" outlineLevel="2">
      <c r="A25" s="128" t="s">
        <v>254</v>
      </c>
      <c r="B25" s="128" t="s">
        <v>139</v>
      </c>
      <c r="C25" s="128" t="s">
        <v>145</v>
      </c>
      <c r="D25" s="128" t="s">
        <v>55</v>
      </c>
      <c r="E25" s="128" t="s">
        <v>16</v>
      </c>
      <c r="F25" s="128" t="s">
        <v>144</v>
      </c>
      <c r="G25" s="128" t="s">
        <v>137</v>
      </c>
      <c r="H25" s="128" t="s">
        <v>136</v>
      </c>
      <c r="I25" s="128" t="s">
        <v>135</v>
      </c>
      <c r="J25" s="128" t="s">
        <v>243</v>
      </c>
      <c r="K25" s="130">
        <v>2385.9</v>
      </c>
      <c r="L25" s="130">
        <v>0</v>
      </c>
      <c r="M25" s="130">
        <f>K25-L25</f>
        <v>2385.9</v>
      </c>
      <c r="N25" s="128" t="s">
        <v>253</v>
      </c>
      <c r="O25" s="128" t="s">
        <v>243</v>
      </c>
      <c r="P25" s="128"/>
      <c r="Q25" s="128" t="s">
        <v>252</v>
      </c>
      <c r="R25" s="128" t="s">
        <v>183</v>
      </c>
    </row>
    <row r="26" spans="1:18" outlineLevel="2">
      <c r="A26" s="128" t="s">
        <v>251</v>
      </c>
      <c r="B26" s="128" t="s">
        <v>139</v>
      </c>
      <c r="C26" s="128" t="s">
        <v>145</v>
      </c>
      <c r="D26" s="128" t="s">
        <v>55</v>
      </c>
      <c r="E26" s="128" t="s">
        <v>16</v>
      </c>
      <c r="F26" s="128" t="s">
        <v>144</v>
      </c>
      <c r="G26" s="128" t="s">
        <v>137</v>
      </c>
      <c r="H26" s="128" t="s">
        <v>136</v>
      </c>
      <c r="I26" s="128" t="s">
        <v>135</v>
      </c>
      <c r="J26" s="128" t="s">
        <v>248</v>
      </c>
      <c r="K26" s="130">
        <v>0</v>
      </c>
      <c r="L26" s="130">
        <v>886.51</v>
      </c>
      <c r="M26" s="130">
        <f>K26-L26</f>
        <v>-886.51</v>
      </c>
      <c r="N26" s="128" t="s">
        <v>249</v>
      </c>
      <c r="O26" s="128" t="s">
        <v>248</v>
      </c>
      <c r="P26" s="128"/>
      <c r="Q26" s="128" t="s">
        <v>247</v>
      </c>
      <c r="R26" s="128" t="s">
        <v>183</v>
      </c>
    </row>
    <row r="27" spans="1:18" outlineLevel="1">
      <c r="A27" s="128"/>
      <c r="B27" s="128"/>
      <c r="C27" s="131" t="s">
        <v>150</v>
      </c>
      <c r="D27" s="128"/>
      <c r="E27" s="128"/>
      <c r="F27" s="128"/>
      <c r="G27" s="128"/>
      <c r="H27" s="128"/>
      <c r="I27" s="128"/>
      <c r="J27" s="128"/>
      <c r="K27" s="130"/>
      <c r="L27" s="130"/>
      <c r="M27" s="129">
        <f>SUBTOTAL(9,M23:M26)</f>
        <v>4848.96</v>
      </c>
      <c r="N27" s="128"/>
      <c r="O27" s="128"/>
      <c r="P27" s="128"/>
      <c r="Q27" s="128"/>
      <c r="R27" s="128"/>
    </row>
    <row r="28" spans="1:18" outlineLevel="2">
      <c r="A28" s="128" t="s">
        <v>251</v>
      </c>
      <c r="B28" s="128" t="s">
        <v>139</v>
      </c>
      <c r="C28" s="128" t="s">
        <v>250</v>
      </c>
      <c r="D28" s="128" t="s">
        <v>143</v>
      </c>
      <c r="E28" s="128" t="s">
        <v>16</v>
      </c>
      <c r="F28" s="128" t="s">
        <v>144</v>
      </c>
      <c r="G28" s="128" t="s">
        <v>137</v>
      </c>
      <c r="H28" s="128" t="s">
        <v>136</v>
      </c>
      <c r="I28" s="128" t="s">
        <v>135</v>
      </c>
      <c r="J28" s="128" t="s">
        <v>248</v>
      </c>
      <c r="K28" s="130">
        <v>886.51</v>
      </c>
      <c r="L28" s="130">
        <v>0</v>
      </c>
      <c r="M28" s="130">
        <f>K28-L28</f>
        <v>886.51</v>
      </c>
      <c r="N28" s="128" t="s">
        <v>249</v>
      </c>
      <c r="O28" s="128" t="s">
        <v>248</v>
      </c>
      <c r="P28" s="128"/>
      <c r="Q28" s="128" t="s">
        <v>247</v>
      </c>
      <c r="R28" s="128" t="s">
        <v>183</v>
      </c>
    </row>
    <row r="29" spans="1:18" outlineLevel="1">
      <c r="A29" s="128"/>
      <c r="B29" s="128"/>
      <c r="C29" s="131" t="s">
        <v>246</v>
      </c>
      <c r="D29" s="128"/>
      <c r="E29" s="128"/>
      <c r="F29" s="128"/>
      <c r="G29" s="128"/>
      <c r="H29" s="128"/>
      <c r="I29" s="128"/>
      <c r="J29" s="128"/>
      <c r="K29" s="130"/>
      <c r="L29" s="130"/>
      <c r="M29" s="129">
        <f>SUBTOTAL(9,M28:M28)</f>
        <v>886.51</v>
      </c>
      <c r="N29" s="128"/>
      <c r="O29" s="128"/>
      <c r="P29" s="128"/>
      <c r="Q29" s="128"/>
      <c r="R29" s="128"/>
    </row>
    <row r="30" spans="1:18" outlineLevel="2">
      <c r="A30" s="128" t="s">
        <v>245</v>
      </c>
      <c r="B30" s="128" t="s">
        <v>139</v>
      </c>
      <c r="C30" s="128" t="s">
        <v>142</v>
      </c>
      <c r="D30" s="128" t="s">
        <v>241</v>
      </c>
      <c r="E30" s="128" t="s">
        <v>16</v>
      </c>
      <c r="F30" s="128" t="s">
        <v>136</v>
      </c>
      <c r="G30" s="128" t="s">
        <v>137</v>
      </c>
      <c r="H30" s="128" t="s">
        <v>136</v>
      </c>
      <c r="I30" s="128" t="s">
        <v>135</v>
      </c>
      <c r="J30" s="128" t="s">
        <v>243</v>
      </c>
      <c r="K30" s="130">
        <v>8639.92</v>
      </c>
      <c r="L30" s="130">
        <v>0</v>
      </c>
      <c r="M30" s="130">
        <f>K30-L30</f>
        <v>8639.92</v>
      </c>
      <c r="N30" s="128" t="s">
        <v>244</v>
      </c>
      <c r="O30" s="128" t="s">
        <v>243</v>
      </c>
      <c r="P30" s="128"/>
      <c r="Q30" s="128" t="s">
        <v>242</v>
      </c>
      <c r="R30" s="128" t="s">
        <v>183</v>
      </c>
    </row>
    <row r="31" spans="1:18" outlineLevel="2">
      <c r="A31" s="128" t="s">
        <v>245</v>
      </c>
      <c r="B31" s="128" t="s">
        <v>139</v>
      </c>
      <c r="C31" s="128" t="s">
        <v>142</v>
      </c>
      <c r="D31" s="128" t="s">
        <v>138</v>
      </c>
      <c r="E31" s="128" t="s">
        <v>16</v>
      </c>
      <c r="F31" s="128" t="s">
        <v>136</v>
      </c>
      <c r="G31" s="128" t="s">
        <v>137</v>
      </c>
      <c r="H31" s="128" t="s">
        <v>136</v>
      </c>
      <c r="I31" s="128" t="s">
        <v>135</v>
      </c>
      <c r="J31" s="128" t="s">
        <v>243</v>
      </c>
      <c r="K31" s="130">
        <v>0</v>
      </c>
      <c r="L31" s="130">
        <v>8639.92</v>
      </c>
      <c r="M31" s="130">
        <f>K31-L31</f>
        <v>-8639.92</v>
      </c>
      <c r="N31" s="128" t="s">
        <v>244</v>
      </c>
      <c r="O31" s="128" t="s">
        <v>243</v>
      </c>
      <c r="P31" s="128"/>
      <c r="Q31" s="128" t="s">
        <v>242</v>
      </c>
      <c r="R31" s="128" t="s">
        <v>183</v>
      </c>
    </row>
    <row r="32" spans="1:18" outlineLevel="2">
      <c r="A32" s="128" t="s">
        <v>240</v>
      </c>
      <c r="B32" s="128" t="s">
        <v>139</v>
      </c>
      <c r="C32" s="128" t="s">
        <v>142</v>
      </c>
      <c r="D32" s="128" t="s">
        <v>241</v>
      </c>
      <c r="E32" s="128" t="s">
        <v>16</v>
      </c>
      <c r="F32" s="128" t="s">
        <v>136</v>
      </c>
      <c r="G32" s="128" t="s">
        <v>137</v>
      </c>
      <c r="H32" s="128" t="s">
        <v>136</v>
      </c>
      <c r="I32" s="128" t="s">
        <v>135</v>
      </c>
      <c r="J32" s="128" t="s">
        <v>238</v>
      </c>
      <c r="K32" s="130">
        <v>0</v>
      </c>
      <c r="L32" s="130">
        <v>8639.92</v>
      </c>
      <c r="M32" s="130">
        <f>K32-L32</f>
        <v>-8639.92</v>
      </c>
      <c r="N32" s="128" t="s">
        <v>239</v>
      </c>
      <c r="O32" s="128" t="s">
        <v>238</v>
      </c>
      <c r="P32" s="128"/>
      <c r="Q32" s="128" t="s">
        <v>237</v>
      </c>
      <c r="R32" s="128" t="s">
        <v>183</v>
      </c>
    </row>
    <row r="33" spans="1:18" outlineLevel="2">
      <c r="A33" s="128" t="s">
        <v>240</v>
      </c>
      <c r="B33" s="128" t="s">
        <v>139</v>
      </c>
      <c r="C33" s="128" t="s">
        <v>142</v>
      </c>
      <c r="D33" s="128" t="s">
        <v>141</v>
      </c>
      <c r="E33" s="128" t="s">
        <v>16</v>
      </c>
      <c r="F33" s="128" t="s">
        <v>136</v>
      </c>
      <c r="G33" s="128" t="s">
        <v>137</v>
      </c>
      <c r="H33" s="128" t="s">
        <v>136</v>
      </c>
      <c r="I33" s="128" t="s">
        <v>135</v>
      </c>
      <c r="J33" s="128" t="s">
        <v>238</v>
      </c>
      <c r="K33" s="130">
        <v>8639.92</v>
      </c>
      <c r="L33" s="130">
        <v>0</v>
      </c>
      <c r="M33" s="130">
        <f>K33-L33</f>
        <v>8639.92</v>
      </c>
      <c r="N33" s="128" t="s">
        <v>239</v>
      </c>
      <c r="O33" s="128" t="s">
        <v>238</v>
      </c>
      <c r="P33" s="128"/>
      <c r="Q33" s="128" t="s">
        <v>237</v>
      </c>
      <c r="R33" s="128" t="s">
        <v>183</v>
      </c>
    </row>
    <row r="34" spans="1:18" outlineLevel="2">
      <c r="A34" s="128" t="s">
        <v>236</v>
      </c>
      <c r="B34" s="128" t="s">
        <v>139</v>
      </c>
      <c r="C34" s="128" t="s">
        <v>142</v>
      </c>
      <c r="D34" s="128" t="s">
        <v>141</v>
      </c>
      <c r="E34" s="128" t="s">
        <v>16</v>
      </c>
      <c r="F34" s="128" t="s">
        <v>136</v>
      </c>
      <c r="G34" s="128" t="s">
        <v>137</v>
      </c>
      <c r="H34" s="128" t="s">
        <v>136</v>
      </c>
      <c r="I34" s="128" t="s">
        <v>135</v>
      </c>
      <c r="J34" s="128" t="s">
        <v>233</v>
      </c>
      <c r="K34" s="130">
        <v>0</v>
      </c>
      <c r="L34" s="130">
        <v>389.99</v>
      </c>
      <c r="M34" s="130">
        <f>K34-L34</f>
        <v>-389.99</v>
      </c>
      <c r="N34" s="128" t="s">
        <v>234</v>
      </c>
      <c r="O34" s="128" t="s">
        <v>233</v>
      </c>
      <c r="P34" s="128"/>
      <c r="Q34" s="128" t="s">
        <v>232</v>
      </c>
      <c r="R34" s="128" t="s">
        <v>183</v>
      </c>
    </row>
    <row r="35" spans="1:18" outlineLevel="2">
      <c r="A35" s="128" t="s">
        <v>236</v>
      </c>
      <c r="B35" s="128" t="s">
        <v>139</v>
      </c>
      <c r="C35" s="128" t="s">
        <v>142</v>
      </c>
      <c r="D35" s="128" t="s">
        <v>235</v>
      </c>
      <c r="E35" s="128" t="s">
        <v>16</v>
      </c>
      <c r="F35" s="128" t="s">
        <v>136</v>
      </c>
      <c r="G35" s="128" t="s">
        <v>137</v>
      </c>
      <c r="H35" s="128" t="s">
        <v>136</v>
      </c>
      <c r="I35" s="128" t="s">
        <v>135</v>
      </c>
      <c r="J35" s="128" t="s">
        <v>233</v>
      </c>
      <c r="K35" s="130">
        <v>389.99</v>
      </c>
      <c r="L35" s="130">
        <v>0</v>
      </c>
      <c r="M35" s="130">
        <f>K35-L35</f>
        <v>389.99</v>
      </c>
      <c r="N35" s="128" t="s">
        <v>234</v>
      </c>
      <c r="O35" s="128" t="s">
        <v>233</v>
      </c>
      <c r="P35" s="128"/>
      <c r="Q35" s="128" t="s">
        <v>232</v>
      </c>
      <c r="R35" s="128" t="s">
        <v>183</v>
      </c>
    </row>
    <row r="36" spans="1:18" outlineLevel="1">
      <c r="A36" s="128"/>
      <c r="B36" s="128"/>
      <c r="C36" s="131" t="s">
        <v>151</v>
      </c>
      <c r="D36" s="128"/>
      <c r="E36" s="128"/>
      <c r="F36" s="128"/>
      <c r="G36" s="128"/>
      <c r="H36" s="128"/>
      <c r="I36" s="128"/>
      <c r="J36" s="128"/>
      <c r="K36" s="130"/>
      <c r="L36" s="130"/>
      <c r="M36" s="129">
        <f>SUBTOTAL(9,M30:M35)</f>
        <v>0</v>
      </c>
      <c r="N36" s="128"/>
      <c r="O36" s="128"/>
      <c r="P36" s="128"/>
      <c r="Q36" s="128"/>
      <c r="R36" s="128"/>
    </row>
    <row r="37" spans="1:18">
      <c r="A37" s="128"/>
      <c r="B37" s="128"/>
      <c r="C37" s="131" t="s">
        <v>152</v>
      </c>
      <c r="D37" s="128"/>
      <c r="E37" s="128"/>
      <c r="F37" s="128"/>
      <c r="G37" s="128"/>
      <c r="H37" s="128"/>
      <c r="I37" s="128"/>
      <c r="J37" s="128"/>
      <c r="K37" s="130"/>
      <c r="L37" s="130"/>
      <c r="M37" s="129">
        <f>SUBTOTAL(9,M6:M35)</f>
        <v>-1.8189894035458565E-12</v>
      </c>
      <c r="N37" s="128"/>
      <c r="O37" s="128"/>
      <c r="P37" s="128"/>
      <c r="Q37" s="128"/>
      <c r="R37" s="128"/>
    </row>
  </sheetData>
  <autoFilter ref="A5:R35">
    <sortState ref="A6:R32">
      <sortCondition ref="C6"/>
    </sortState>
  </autoFilter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REVENUE</vt:lpstr>
      <vt:lpstr>APPROPRIATIONS</vt:lpstr>
      <vt:lpstr>Rev-Detail</vt:lpstr>
      <vt:lpstr>INCREASE(DECREASE)</vt:lpstr>
      <vt:lpstr>MOVEMENT</vt:lpstr>
      <vt:lpstr>GL5022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2018-10-17T22:32:56Z</cp:lastPrinted>
  <dcterms:created xsi:type="dcterms:W3CDTF">1998-06-29T20:35:37Z</dcterms:created>
  <dcterms:modified xsi:type="dcterms:W3CDTF">2018-12-10T15:28:08Z</dcterms:modified>
</cp:coreProperties>
</file>