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Finance\Budget\Department Documents\BUDGET\FY 2018\AMENDMENTS\"/>
    </mc:Choice>
  </mc:AlternateContent>
  <bookViews>
    <workbookView xWindow="0" yWindow="0" windowWidth="28800" windowHeight="12615"/>
    <workbookView xWindow="0" yWindow="0" windowWidth="28800" windowHeight="12615"/>
  </bookViews>
  <sheets>
    <sheet name="REVENUE" sheetId="78" r:id="rId1"/>
    <sheet name="APPROPRIATIONS" sheetId="1" r:id="rId2"/>
    <sheet name="Rev-Detail" sheetId="79" r:id="rId3"/>
    <sheet name="INCREASE(DECREASE)" sheetId="74" r:id="rId4"/>
    <sheet name="MOVEMENT" sheetId="69" r:id="rId5"/>
    <sheet name="TRANSFERS" sheetId="95" r:id="rId6"/>
    <sheet name="RV" sheetId="96" r:id="rId7"/>
    <sheet name="XP" sheetId="97" r:id="rId8"/>
  </sheets>
  <definedNames>
    <definedName name="_xlnm._FilterDatabase" localSheetId="3" hidden="1">'INCREASE(DECREASE)'!$A$1:$X$8</definedName>
    <definedName name="_xlnm._FilterDatabase" localSheetId="4" hidden="1">MOVEMENT!$A$1:$P$9</definedName>
    <definedName name="_xlnm._FilterDatabase" localSheetId="2" hidden="1">'Rev-Detail'!$A$1:$C$41</definedName>
    <definedName name="_xlnm._FilterDatabase" localSheetId="0" hidden="1">REVENUE!$A$2:$J$5</definedName>
    <definedName name="OBJECT" localSheetId="3">'INCREASE(DECREASE)'!$V:$V</definedName>
    <definedName name="OBJECT" localSheetId="4">MOVEMENT!$P:$P</definedName>
    <definedName name="OBJECT" localSheetId="2">#REF!</definedName>
    <definedName name="OBJECT" localSheetId="0">#REF!</definedName>
    <definedName name="OBJECT">#REF!</definedName>
    <definedName name="_xlnm.Print_Area" localSheetId="1">APPROPRIATIONS!$A$1:$H$27</definedName>
    <definedName name="_xlnm.Print_Area" localSheetId="3">'INCREASE(DECREASE)'!$A$1:$V$8</definedName>
    <definedName name="_xlnm.Print_Area" localSheetId="4">MOVEMENT!$A$1:$P$9</definedName>
    <definedName name="_xlnm.Print_Area" localSheetId="0">REVENUE!$E$1:$J$56</definedName>
    <definedName name="_xlnm.Print_Titles" localSheetId="1">APPROPRIATIONS!$1:$2</definedName>
    <definedName name="_xlnm.Print_Titles" localSheetId="3">'INCREASE(DECREASE)'!$1:$1</definedName>
    <definedName name="_xlnm.Print_Titles" localSheetId="4">MOVEMENT!$1:$1</definedName>
    <definedName name="_xlnm.Print_Titles" localSheetId="0">REVENUE!$2:$2</definedName>
    <definedName name="_xlnm.Print_Titles" localSheetId="6">RV!$1:$1</definedName>
    <definedName name="_xlnm.Print_Titles" localSheetId="5">TRANSFERS!$5:$5</definedName>
    <definedName name="_xlnm.Print_Titles" localSheetId="7">XP!$1:$1</definedName>
  </definedNames>
  <calcPr calcId="152511"/>
</workbook>
</file>

<file path=xl/calcChain.xml><?xml version="1.0" encoding="utf-8"?>
<calcChain xmlns="http://schemas.openxmlformats.org/spreadsheetml/2006/main">
  <c r="B2" i="69" l="1"/>
  <c r="M81" i="95"/>
  <c r="L81" i="95"/>
  <c r="K81" i="95"/>
  <c r="M78" i="95"/>
  <c r="L78" i="95"/>
  <c r="K78" i="95"/>
  <c r="M76" i="95"/>
  <c r="L76" i="95"/>
  <c r="K76" i="95"/>
  <c r="M70" i="95"/>
  <c r="L70" i="95"/>
  <c r="K70" i="95"/>
  <c r="M47" i="95"/>
  <c r="L47" i="95"/>
  <c r="K47" i="95"/>
  <c r="M45" i="95"/>
  <c r="L45" i="95"/>
  <c r="K45" i="95"/>
  <c r="M43" i="95"/>
  <c r="M82" i="95" s="1"/>
  <c r="L43" i="95"/>
  <c r="L82" i="95" s="1"/>
  <c r="K43" i="95"/>
  <c r="K82" i="95" s="1"/>
  <c r="H3" i="1"/>
  <c r="K194" i="97" l="1"/>
  <c r="J194" i="97"/>
  <c r="I194" i="97"/>
  <c r="K181" i="97"/>
  <c r="J181" i="97"/>
  <c r="I181" i="97"/>
  <c r="K176" i="97"/>
  <c r="J176" i="97"/>
  <c r="I176" i="97"/>
  <c r="K155" i="97"/>
  <c r="J155" i="97"/>
  <c r="I155" i="97"/>
  <c r="K135" i="97"/>
  <c r="J135" i="97"/>
  <c r="I135" i="97"/>
  <c r="K132" i="97"/>
  <c r="J132" i="97"/>
  <c r="I132" i="97"/>
  <c r="K127" i="97"/>
  <c r="J127" i="97"/>
  <c r="I127" i="97"/>
  <c r="K118" i="97"/>
  <c r="J118" i="97"/>
  <c r="I118" i="97"/>
  <c r="K116" i="97"/>
  <c r="J116" i="97"/>
  <c r="I116" i="97"/>
  <c r="K113" i="97"/>
  <c r="J113" i="97"/>
  <c r="I113" i="97"/>
  <c r="K108" i="97"/>
  <c r="K195" i="97" s="1"/>
  <c r="J108" i="97"/>
  <c r="J195" i="97" s="1"/>
  <c r="I108" i="97"/>
  <c r="I195" i="97" s="1"/>
  <c r="K64" i="96"/>
  <c r="J64" i="96"/>
  <c r="I64" i="96"/>
  <c r="K55" i="96"/>
  <c r="J55" i="96"/>
  <c r="I55" i="96"/>
  <c r="K52" i="96"/>
  <c r="J52" i="96"/>
  <c r="I52" i="96"/>
  <c r="K50" i="96"/>
  <c r="J50" i="96"/>
  <c r="I50" i="96"/>
  <c r="K46" i="96"/>
  <c r="J46" i="96"/>
  <c r="I46" i="96"/>
  <c r="K44" i="96"/>
  <c r="J44" i="96"/>
  <c r="I44" i="96"/>
  <c r="K42" i="96"/>
  <c r="J42" i="96"/>
  <c r="I42" i="96"/>
  <c r="K40" i="96"/>
  <c r="J40" i="96"/>
  <c r="I40" i="96"/>
  <c r="K22" i="96"/>
  <c r="J22" i="96"/>
  <c r="I22" i="96"/>
  <c r="K20" i="96"/>
  <c r="J20" i="96"/>
  <c r="I20" i="96"/>
  <c r="K18" i="96"/>
  <c r="J18" i="96"/>
  <c r="I18" i="96"/>
  <c r="K16" i="96"/>
  <c r="J16" i="96"/>
  <c r="I16" i="96"/>
  <c r="K13" i="96"/>
  <c r="J13" i="96"/>
  <c r="I13" i="96"/>
  <c r="K11" i="96"/>
  <c r="J11" i="96"/>
  <c r="I11" i="96"/>
  <c r="K8" i="96"/>
  <c r="J8" i="96"/>
  <c r="I8" i="96"/>
  <c r="K5" i="96"/>
  <c r="J5" i="96"/>
  <c r="I5" i="96"/>
  <c r="K3" i="96"/>
  <c r="K65" i="96" s="1"/>
  <c r="J3" i="96"/>
  <c r="J65" i="96" s="1"/>
  <c r="I3" i="96"/>
  <c r="I65" i="96" s="1"/>
  <c r="L175" i="97"/>
  <c r="L154" i="97"/>
  <c r="L112" i="97"/>
  <c r="L107" i="97"/>
  <c r="L106" i="97"/>
  <c r="L153" i="97"/>
  <c r="L105" i="97"/>
  <c r="L104" i="97"/>
  <c r="L103" i="97"/>
  <c r="L102" i="97"/>
  <c r="L101" i="97"/>
  <c r="L100" i="97"/>
  <c r="L99" i="97"/>
  <c r="L98" i="97"/>
  <c r="L180" i="97"/>
  <c r="L152" i="97"/>
  <c r="L193" i="97"/>
  <c r="L179" i="97"/>
  <c r="L151" i="97"/>
  <c r="L97" i="97"/>
  <c r="L96" i="97"/>
  <c r="L95" i="97"/>
  <c r="L94" i="97"/>
  <c r="L93" i="97"/>
  <c r="L92" i="97"/>
  <c r="L91" i="97"/>
  <c r="L192" i="97"/>
  <c r="L191" i="97"/>
  <c r="L174" i="97"/>
  <c r="L173" i="97"/>
  <c r="L150" i="97"/>
  <c r="L126" i="97"/>
  <c r="L117" i="97"/>
  <c r="L118" i="97" s="1"/>
  <c r="L111" i="97"/>
  <c r="L90" i="97"/>
  <c r="L89" i="97"/>
  <c r="L88" i="97"/>
  <c r="L87" i="97"/>
  <c r="L86" i="97"/>
  <c r="L85" i="97"/>
  <c r="L84" i="97"/>
  <c r="L83" i="97"/>
  <c r="L82" i="97"/>
  <c r="L81" i="97"/>
  <c r="L80" i="97"/>
  <c r="L79" i="97"/>
  <c r="L78" i="97"/>
  <c r="L77" i="97"/>
  <c r="L76" i="97"/>
  <c r="L75" i="97"/>
  <c r="L74" i="97"/>
  <c r="L73" i="97"/>
  <c r="L172" i="97"/>
  <c r="L149" i="97"/>
  <c r="L171" i="97"/>
  <c r="L170" i="97"/>
  <c r="L72" i="97"/>
  <c r="L71" i="97"/>
  <c r="L169" i="97"/>
  <c r="L70" i="97"/>
  <c r="L190" i="97"/>
  <c r="L189" i="97"/>
  <c r="L168" i="97"/>
  <c r="L167" i="97"/>
  <c r="L148" i="97"/>
  <c r="L125" i="97"/>
  <c r="L69" i="97"/>
  <c r="L68" i="97"/>
  <c r="L67" i="97"/>
  <c r="L66" i="97"/>
  <c r="L65" i="97"/>
  <c r="L64" i="97"/>
  <c r="L63" i="97"/>
  <c r="L62" i="97"/>
  <c r="L166" i="97"/>
  <c r="L165" i="97"/>
  <c r="L164" i="97"/>
  <c r="L163" i="97"/>
  <c r="L147" i="97"/>
  <c r="L162" i="97"/>
  <c r="L61" i="97"/>
  <c r="L60" i="97"/>
  <c r="L59" i="97"/>
  <c r="L58" i="97"/>
  <c r="L188" i="97"/>
  <c r="L161" i="97"/>
  <c r="L146" i="97"/>
  <c r="L145" i="97"/>
  <c r="L57" i="97"/>
  <c r="L56" i="97"/>
  <c r="L55" i="97"/>
  <c r="L54" i="97"/>
  <c r="L53" i="97"/>
  <c r="L52" i="97"/>
  <c r="L51" i="97"/>
  <c r="L50" i="97"/>
  <c r="L49" i="97"/>
  <c r="L187" i="97"/>
  <c r="L160" i="97"/>
  <c r="L159" i="97"/>
  <c r="L144" i="97"/>
  <c r="L143" i="97"/>
  <c r="L48" i="97"/>
  <c r="L47" i="97"/>
  <c r="L46" i="97"/>
  <c r="L45" i="97"/>
  <c r="L44" i="97"/>
  <c r="L43" i="97"/>
  <c r="L42" i="97"/>
  <c r="L142" i="97"/>
  <c r="L124" i="97"/>
  <c r="L158" i="97"/>
  <c r="L186" i="97"/>
  <c r="L185" i="97"/>
  <c r="L178" i="97"/>
  <c r="L157" i="97"/>
  <c r="L141" i="97"/>
  <c r="L140" i="97"/>
  <c r="L139" i="97"/>
  <c r="L134" i="97"/>
  <c r="L131" i="97"/>
  <c r="L130" i="97"/>
  <c r="L123" i="97"/>
  <c r="L122" i="97"/>
  <c r="L115" i="97"/>
  <c r="L110" i="97"/>
  <c r="L41" i="97"/>
  <c r="L40" i="97"/>
  <c r="L39" i="97"/>
  <c r="L38" i="97"/>
  <c r="L37" i="97"/>
  <c r="L36" i="97"/>
  <c r="L35" i="97"/>
  <c r="L34" i="97"/>
  <c r="L33" i="97"/>
  <c r="L32" i="97"/>
  <c r="L31" i="97"/>
  <c r="L30" i="97"/>
  <c r="L29" i="97"/>
  <c r="L28" i="97"/>
  <c r="L27" i="97"/>
  <c r="L26" i="97"/>
  <c r="L25" i="97"/>
  <c r="L24" i="97"/>
  <c r="L184" i="97"/>
  <c r="L138" i="97"/>
  <c r="L121" i="97"/>
  <c r="L120" i="97"/>
  <c r="L23" i="97"/>
  <c r="L22" i="97"/>
  <c r="L21" i="97"/>
  <c r="L20" i="97"/>
  <c r="L183" i="97"/>
  <c r="L182" i="97"/>
  <c r="L194" i="97" s="1"/>
  <c r="L177" i="97"/>
  <c r="L181" i="97" s="1"/>
  <c r="L156" i="97"/>
  <c r="L176" i="97" s="1"/>
  <c r="L137" i="97"/>
  <c r="L136" i="97"/>
  <c r="L155" i="97" s="1"/>
  <c r="L133" i="97"/>
  <c r="L135" i="97" s="1"/>
  <c r="L129" i="97"/>
  <c r="L128" i="97"/>
  <c r="L132" i="97" s="1"/>
  <c r="L119" i="97"/>
  <c r="L127" i="97" s="1"/>
  <c r="L114" i="97"/>
  <c r="L116" i="97" s="1"/>
  <c r="L109" i="97"/>
  <c r="L113" i="97" s="1"/>
  <c r="L19" i="97"/>
  <c r="L18" i="97"/>
  <c r="L17" i="97"/>
  <c r="L16" i="97"/>
  <c r="L15" i="97"/>
  <c r="L14" i="97"/>
  <c r="L13" i="97"/>
  <c r="L12" i="97"/>
  <c r="L11" i="97"/>
  <c r="L10" i="97"/>
  <c r="L9" i="97"/>
  <c r="L8" i="97"/>
  <c r="L7" i="97"/>
  <c r="L6" i="97"/>
  <c r="L5" i="97"/>
  <c r="L4" i="97"/>
  <c r="L3" i="97"/>
  <c r="L2" i="97"/>
  <c r="L2" i="96"/>
  <c r="L4" i="96"/>
  <c r="L5" i="96" s="1"/>
  <c r="L6" i="96"/>
  <c r="L8" i="96" s="1"/>
  <c r="L7" i="96"/>
  <c r="L9" i="96"/>
  <c r="L11" i="96" s="1"/>
  <c r="L10" i="96"/>
  <c r="L12" i="96"/>
  <c r="L13" i="96" s="1"/>
  <c r="L14" i="96"/>
  <c r="L16" i="96" s="1"/>
  <c r="L15" i="96"/>
  <c r="L17" i="96"/>
  <c r="L18" i="96" s="1"/>
  <c r="L19" i="96"/>
  <c r="L20" i="96" s="1"/>
  <c r="L21" i="96"/>
  <c r="L22" i="96" s="1"/>
  <c r="L23" i="96"/>
  <c r="L40" i="96" s="1"/>
  <c r="L24" i="96"/>
  <c r="L25" i="96"/>
  <c r="L26" i="96"/>
  <c r="L27" i="96"/>
  <c r="L28" i="96"/>
  <c r="L29" i="96"/>
  <c r="L30" i="96"/>
  <c r="L31" i="96"/>
  <c r="L32" i="96"/>
  <c r="L33" i="96"/>
  <c r="L34" i="96"/>
  <c r="L35" i="96"/>
  <c r="L36" i="96"/>
  <c r="L37" i="96"/>
  <c r="L38" i="96"/>
  <c r="L39" i="96"/>
  <c r="L41" i="96"/>
  <c r="L42" i="96" s="1"/>
  <c r="L43" i="96"/>
  <c r="L44" i="96" s="1"/>
  <c r="L45" i="96"/>
  <c r="L46" i="96" s="1"/>
  <c r="L47" i="96"/>
  <c r="L50" i="96" s="1"/>
  <c r="L48" i="96"/>
  <c r="L49" i="96"/>
  <c r="L51" i="96"/>
  <c r="L52" i="96" s="1"/>
  <c r="L53" i="96"/>
  <c r="L55" i="96" s="1"/>
  <c r="L54" i="96"/>
  <c r="L56" i="96"/>
  <c r="L64" i="96" s="1"/>
  <c r="L57" i="96"/>
  <c r="L58" i="96"/>
  <c r="L59" i="96"/>
  <c r="L60" i="96"/>
  <c r="L61" i="96"/>
  <c r="L62" i="96"/>
  <c r="L63" i="96"/>
  <c r="L108" i="97" l="1"/>
  <c r="L195" i="97" s="1"/>
  <c r="L65" i="96"/>
  <c r="L3" i="96"/>
  <c r="H25" i="1"/>
  <c r="D20" i="1" l="1"/>
  <c r="F20" i="1"/>
  <c r="G20" i="1" s="1"/>
  <c r="G39" i="78" l="1"/>
  <c r="I39" i="78"/>
  <c r="G25" i="1" l="1"/>
  <c r="G26" i="1"/>
  <c r="I46" i="78"/>
  <c r="I31" i="78"/>
  <c r="I28" i="78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23" i="1"/>
  <c r="D24" i="1"/>
  <c r="D25" i="1"/>
  <c r="D26" i="1"/>
  <c r="J53" i="78"/>
  <c r="H53" i="78"/>
  <c r="F53" i="78"/>
  <c r="G46" i="78"/>
  <c r="G48" i="78"/>
  <c r="G49" i="78"/>
  <c r="G50" i="78"/>
  <c r="G51" i="78"/>
  <c r="G52" i="78"/>
  <c r="G20" i="78"/>
  <c r="G21" i="78"/>
  <c r="G22" i="78"/>
  <c r="G23" i="78"/>
  <c r="G24" i="78"/>
  <c r="G25" i="78"/>
  <c r="G26" i="78"/>
  <c r="G27" i="78"/>
  <c r="G28" i="78"/>
  <c r="G29" i="78"/>
  <c r="G30" i="78"/>
  <c r="G31" i="78"/>
  <c r="G32" i="78"/>
  <c r="G33" i="78"/>
  <c r="G34" i="78"/>
  <c r="G35" i="78"/>
  <c r="G36" i="78"/>
  <c r="G37" i="78"/>
  <c r="G11" i="78"/>
  <c r="G12" i="78"/>
  <c r="G13" i="78"/>
  <c r="G14" i="78"/>
  <c r="V2" i="74" l="1"/>
  <c r="V3" i="74"/>
  <c r="V4" i="74"/>
  <c r="V5" i="74"/>
  <c r="V6" i="74"/>
  <c r="V7" i="74"/>
  <c r="U8" i="74"/>
  <c r="I26" i="78" l="1"/>
  <c r="I11" i="78"/>
  <c r="B13" i="79" l="1"/>
  <c r="I37" i="78" l="1"/>
  <c r="J17" i="78"/>
  <c r="H17" i="78"/>
  <c r="F17" i="78"/>
  <c r="B31" i="79" l="1"/>
  <c r="B42" i="79" l="1"/>
  <c r="B34" i="79"/>
  <c r="B4" i="79"/>
  <c r="B35" i="79" l="1"/>
  <c r="I52" i="78" l="1"/>
  <c r="I51" i="78"/>
  <c r="I50" i="78"/>
  <c r="I49" i="78"/>
  <c r="I48" i="78"/>
  <c r="I47" i="78"/>
  <c r="G47" i="78"/>
  <c r="G53" i="78" s="1"/>
  <c r="J43" i="78"/>
  <c r="H43" i="78"/>
  <c r="F43" i="78"/>
  <c r="I42" i="78"/>
  <c r="G42" i="78"/>
  <c r="I41" i="78"/>
  <c r="G41" i="78"/>
  <c r="I40" i="78"/>
  <c r="G40" i="78"/>
  <c r="J38" i="78"/>
  <c r="H38" i="78"/>
  <c r="F38" i="78"/>
  <c r="I36" i="78"/>
  <c r="I35" i="78"/>
  <c r="I34" i="78"/>
  <c r="I33" i="78"/>
  <c r="I32" i="78"/>
  <c r="I30" i="78"/>
  <c r="I29" i="78"/>
  <c r="I27" i="78"/>
  <c r="I25" i="78"/>
  <c r="I24" i="78"/>
  <c r="I23" i="78"/>
  <c r="I22" i="78"/>
  <c r="I21" i="78"/>
  <c r="I20" i="78"/>
  <c r="I19" i="78"/>
  <c r="G19" i="78"/>
  <c r="I16" i="78"/>
  <c r="G16" i="78"/>
  <c r="I15" i="78"/>
  <c r="G15" i="78"/>
  <c r="I14" i="78"/>
  <c r="I13" i="78"/>
  <c r="I8" i="78"/>
  <c r="G8" i="78"/>
  <c r="J6" i="78"/>
  <c r="H6" i="78"/>
  <c r="F6" i="78"/>
  <c r="F9" i="78" s="1"/>
  <c r="I5" i="78"/>
  <c r="G5" i="78"/>
  <c r="I4" i="78"/>
  <c r="G4" i="78"/>
  <c r="I53" i="78" l="1"/>
  <c r="G17" i="78"/>
  <c r="I6" i="78"/>
  <c r="J9" i="78"/>
  <c r="G43" i="78"/>
  <c r="F44" i="78"/>
  <c r="F56" i="78" s="1"/>
  <c r="I38" i="78"/>
  <c r="G38" i="78"/>
  <c r="I43" i="78"/>
  <c r="G6" i="78"/>
  <c r="H9" i="78"/>
  <c r="H44" i="78" l="1"/>
  <c r="H56" i="78" s="1"/>
  <c r="G9" i="78"/>
  <c r="I9" i="78"/>
  <c r="G44" i="78" l="1"/>
  <c r="G56" i="78" s="1"/>
  <c r="P3" i="69" l="1"/>
  <c r="P4" i="69"/>
  <c r="P5" i="69"/>
  <c r="P6" i="69"/>
  <c r="B8" i="74" l="1"/>
  <c r="F3" i="1" l="1"/>
  <c r="S8" i="74"/>
  <c r="T8" i="74"/>
  <c r="C8" i="74" l="1"/>
  <c r="D8" i="74"/>
  <c r="E8" i="74"/>
  <c r="F6" i="1" s="1"/>
  <c r="F8" i="74"/>
  <c r="G8" i="74"/>
  <c r="F8" i="1" s="1"/>
  <c r="H8" i="74"/>
  <c r="I8" i="74"/>
  <c r="J8" i="74"/>
  <c r="F11" i="1" s="1"/>
  <c r="K8" i="74"/>
  <c r="L8" i="74"/>
  <c r="M8" i="74"/>
  <c r="N8" i="74"/>
  <c r="F15" i="1" s="1"/>
  <c r="O8" i="74"/>
  <c r="F16" i="1" s="1"/>
  <c r="P8" i="74"/>
  <c r="F17" i="1" s="1"/>
  <c r="Q8" i="74"/>
  <c r="R8" i="74"/>
  <c r="F19" i="1" s="1"/>
  <c r="F4" i="1" l="1"/>
  <c r="W8" i="74"/>
  <c r="G12" i="1"/>
  <c r="G11" i="1"/>
  <c r="G18" i="1"/>
  <c r="G14" i="1"/>
  <c r="G10" i="1"/>
  <c r="G6" i="1"/>
  <c r="G19" i="1"/>
  <c r="G15" i="1"/>
  <c r="G17" i="1"/>
  <c r="G13" i="1"/>
  <c r="G9" i="1"/>
  <c r="G5" i="1"/>
  <c r="G16" i="1"/>
  <c r="G8" i="1"/>
  <c r="G7" i="1"/>
  <c r="P2" i="69" l="1"/>
  <c r="D7" i="69" l="1"/>
  <c r="H7" i="69"/>
  <c r="J7" i="69"/>
  <c r="K7" i="69"/>
  <c r="L7" i="69"/>
  <c r="M7" i="69"/>
  <c r="N7" i="69"/>
  <c r="O7" i="69"/>
  <c r="I7" i="69" l="1"/>
  <c r="G7" i="69"/>
  <c r="F7" i="69"/>
  <c r="E7" i="69"/>
  <c r="C7" i="69"/>
  <c r="B7" i="69" l="1"/>
  <c r="P7" i="69" s="1"/>
  <c r="G23" i="1" l="1"/>
  <c r="G24" i="1"/>
  <c r="H21" i="1" l="1"/>
  <c r="V8" i="74" l="1"/>
  <c r="X8" i="74" l="1"/>
  <c r="G4" i="1" l="1"/>
  <c r="C8" i="69" l="1"/>
  <c r="C9" i="69" s="1"/>
  <c r="G3" i="1" l="1"/>
  <c r="B8" i="69" s="1"/>
  <c r="B9" i="69" l="1"/>
  <c r="D8" i="69" l="1"/>
  <c r="E8" i="69"/>
  <c r="E9" i="69" s="1"/>
  <c r="F8" i="69"/>
  <c r="F9" i="69" s="1"/>
  <c r="G8" i="69"/>
  <c r="G9" i="69" s="1"/>
  <c r="H8" i="69"/>
  <c r="H9" i="69" s="1"/>
  <c r="J8" i="69"/>
  <c r="J9" i="69" s="1"/>
  <c r="K8" i="69"/>
  <c r="K9" i="69" s="1"/>
  <c r="L8" i="69"/>
  <c r="L9" i="69" s="1"/>
  <c r="M8" i="69"/>
  <c r="M9" i="69" s="1"/>
  <c r="O8" i="69"/>
  <c r="O9" i="69" s="1"/>
  <c r="D9" i="69" l="1"/>
  <c r="D19" i="1"/>
  <c r="C21" i="1"/>
  <c r="C27" i="1" s="1"/>
  <c r="E21" i="1"/>
  <c r="E27" i="1" s="1"/>
  <c r="F21" i="1"/>
  <c r="F27" i="1" s="1"/>
  <c r="D22" i="1"/>
  <c r="G22" i="1"/>
  <c r="D27" i="1" l="1"/>
  <c r="D21" i="1"/>
  <c r="H27" i="1" l="1"/>
  <c r="I8" i="69"/>
  <c r="I9" i="69" l="1"/>
  <c r="G21" i="1"/>
  <c r="N8" i="69" s="1"/>
  <c r="P8" i="69" s="1"/>
  <c r="G27" i="1" l="1"/>
  <c r="N9" i="69" l="1"/>
  <c r="P9" i="69" s="1"/>
  <c r="I12" i="78" l="1"/>
  <c r="I17" i="78" s="1"/>
  <c r="J44" i="78" l="1"/>
  <c r="I44" i="78" s="1"/>
  <c r="I56" i="78" s="1"/>
  <c r="J56" i="78" l="1"/>
  <c r="H29" i="1" s="1"/>
  <c r="H30" i="1" s="1"/>
</calcChain>
</file>

<file path=xl/sharedStrings.xml><?xml version="1.0" encoding="utf-8"?>
<sst xmlns="http://schemas.openxmlformats.org/spreadsheetml/2006/main" count="3146" uniqueCount="381">
  <si>
    <t xml:space="preserve"> </t>
  </si>
  <si>
    <t>Center</t>
  </si>
  <si>
    <t>STATE SOURCES</t>
  </si>
  <si>
    <t>TOTAL STATE SOURCES</t>
  </si>
  <si>
    <t>LOCAL SOURCES</t>
  </si>
  <si>
    <t>TOTAL LOCAL SOURCES</t>
  </si>
  <si>
    <t>TOTAL REVENUE</t>
  </si>
  <si>
    <t xml:space="preserve">     TOTAL FUND BALANCE</t>
  </si>
  <si>
    <t>Activity</t>
  </si>
  <si>
    <t>Grant</t>
  </si>
  <si>
    <t>Explanation of Revenue Received</t>
  </si>
  <si>
    <t>TOTAL FEDERAL DIRECT</t>
  </si>
  <si>
    <t>TOTAL INCREASE/DECREASE</t>
  </si>
  <si>
    <t>FEDERAL THROUGH STATE</t>
  </si>
  <si>
    <t xml:space="preserve">  From Capital Projects Funds</t>
  </si>
  <si>
    <t>TOTAL OTHER FINANCING SOURCES</t>
  </si>
  <si>
    <t>0231</t>
  </si>
  <si>
    <t>3318</t>
  </si>
  <si>
    <t xml:space="preserve">  Adults With Disabilities</t>
  </si>
  <si>
    <t>3471</t>
  </si>
  <si>
    <t>DESCRIPTION</t>
  </si>
  <si>
    <t>REVENUE</t>
  </si>
  <si>
    <t>9001</t>
  </si>
  <si>
    <t>3670</t>
  </si>
  <si>
    <t xml:space="preserve">  From Internal Service Funds</t>
  </si>
  <si>
    <t xml:space="preserve">  Adults with Disabilities  -  3318</t>
  </si>
  <si>
    <t xml:space="preserve">  Workforce Development - 3315</t>
  </si>
  <si>
    <t>3199</t>
  </si>
  <si>
    <t xml:space="preserve">  F E M A</t>
  </si>
  <si>
    <t>OTHER MISCELLANEOUS LOCAL FEES  -  3495</t>
  </si>
  <si>
    <t>3424</t>
  </si>
  <si>
    <t xml:space="preserve">  Tuition</t>
  </si>
  <si>
    <t>3640</t>
  </si>
  <si>
    <t xml:space="preserve">  From Special Revenue Funds</t>
  </si>
  <si>
    <t>3371</t>
  </si>
  <si>
    <t xml:space="preserve">  Florida Finance Education Program - 3310</t>
  </si>
  <si>
    <t>RENT - 3425</t>
  </si>
  <si>
    <t>Amount</t>
  </si>
  <si>
    <t>INTEREST ON INVESTMENT - 3431</t>
  </si>
  <si>
    <t>3317</t>
  </si>
  <si>
    <t xml:space="preserve">  Workforce Devl - Performance Based Incentives - 3317</t>
  </si>
  <si>
    <t>OTHER STUDENT FEES - 3469</t>
  </si>
  <si>
    <t>TOTAL FEDERAL THROUGH STATE</t>
  </si>
  <si>
    <t>Total Carry Forward</t>
  </si>
  <si>
    <t>3466</t>
  </si>
  <si>
    <t>OBJECT</t>
  </si>
  <si>
    <t>5000</t>
  </si>
  <si>
    <t>7400</t>
  </si>
  <si>
    <t>7700</t>
  </si>
  <si>
    <t>6500</t>
  </si>
  <si>
    <t>8200</t>
  </si>
  <si>
    <t>Difference</t>
  </si>
  <si>
    <t>7500</t>
  </si>
  <si>
    <t>9200</t>
  </si>
  <si>
    <t>9700</t>
  </si>
  <si>
    <t>Function</t>
  </si>
  <si>
    <t>510</t>
  </si>
  <si>
    <t>3121</t>
  </si>
  <si>
    <t>2710 NON-SPENDABLE</t>
  </si>
  <si>
    <t>2720 RESTRICTED</t>
  </si>
  <si>
    <t>2730 COMMITTED</t>
  </si>
  <si>
    <t>2740 ASSIGNED</t>
  </si>
  <si>
    <t>2750 UNASSIGNED</t>
  </si>
  <si>
    <t>807</t>
  </si>
  <si>
    <t>3399</t>
  </si>
  <si>
    <t>Increase(Decrease)</t>
  </si>
  <si>
    <t>Total</t>
  </si>
  <si>
    <r>
      <t xml:space="preserve">  </t>
    </r>
    <r>
      <rPr>
        <sz val="12"/>
        <rFont val="Verdana"/>
        <family val="2"/>
      </rPr>
      <t>Federal Impact Current Operations</t>
    </r>
  </si>
  <si>
    <t>7200</t>
  </si>
  <si>
    <t>7800</t>
  </si>
  <si>
    <t>9100</t>
  </si>
  <si>
    <t xml:space="preserve">  NON-SPENDABLE (Inventory)</t>
  </si>
  <si>
    <t xml:space="preserve">  RESTRICTED</t>
  </si>
  <si>
    <t xml:space="preserve">  COMMITTED</t>
  </si>
  <si>
    <t xml:space="preserve">  ASSIGNED (Revenue Shortfall)</t>
  </si>
  <si>
    <t xml:space="preserve">  OTHER ASSIGNED</t>
  </si>
  <si>
    <t xml:space="preserve">  UNASSIGNED</t>
  </si>
  <si>
    <t>proof</t>
  </si>
  <si>
    <t>CARRYFORWARD</t>
  </si>
  <si>
    <t>2700</t>
  </si>
  <si>
    <t>3461</t>
  </si>
  <si>
    <t>3462</t>
  </si>
  <si>
    <t>3463</t>
  </si>
  <si>
    <t>Continuing WF Education Fees</t>
  </si>
  <si>
    <t>3464</t>
  </si>
  <si>
    <t>3465</t>
  </si>
  <si>
    <t>Capital Improvement Fees</t>
  </si>
  <si>
    <t>Postsecondary Lab Fees</t>
  </si>
  <si>
    <t>3468</t>
  </si>
  <si>
    <t>Financial Aide Fees</t>
  </si>
  <si>
    <t>3469</t>
  </si>
  <si>
    <t>798</t>
  </si>
  <si>
    <t>Other Student Fees (Certification/Licensure)</t>
  </si>
  <si>
    <t>722</t>
  </si>
  <si>
    <t>Preschool Program Fees (Tech Tots)</t>
  </si>
  <si>
    <t>3479</t>
  </si>
  <si>
    <t>725</t>
  </si>
  <si>
    <t>Other Schools, Courses and Fees</t>
  </si>
  <si>
    <t>3481</t>
  </si>
  <si>
    <t>723</t>
  </si>
  <si>
    <t>Charges For Services</t>
  </si>
  <si>
    <t>726</t>
  </si>
  <si>
    <t>721</t>
  </si>
  <si>
    <t>From General Fund</t>
  </si>
  <si>
    <t>ORIGINAL BUDGET  (July 1, 2017)</t>
  </si>
  <si>
    <t>Account</t>
  </si>
  <si>
    <t>WORKFORCE DEVEL &amp; TARGETED CTE</t>
  </si>
  <si>
    <t>ADULTS WITH DISABILITIES</t>
  </si>
  <si>
    <t>LIFELONG LEARNING FEES  -  3466</t>
  </si>
  <si>
    <t>3495</t>
  </si>
  <si>
    <t>Miscellaneous Local Special Events</t>
  </si>
  <si>
    <t>Facility Rental</t>
  </si>
  <si>
    <t>ADULT GENERAL EDUCATION COURSE - 3461</t>
  </si>
  <si>
    <t>Adult General Education Course</t>
  </si>
  <si>
    <t>Other Student Fees</t>
  </si>
  <si>
    <t>Preschool Program Fees</t>
  </si>
  <si>
    <t>POSTSECONDARY VOCATIONAL CURRICULUM - 3462</t>
  </si>
  <si>
    <t>Postsecondary Vocation Curriculum</t>
  </si>
  <si>
    <t>CONTINUING WORKFORCE EDUCATION - 3463</t>
  </si>
  <si>
    <t>Continuing Workforce Education</t>
  </si>
  <si>
    <t>CAPITAL IMPROVEMENT FEES - 3464</t>
  </si>
  <si>
    <t>POSTSECONDARY LAB FEES - 3465</t>
  </si>
  <si>
    <t>FINANCIAL AID FEES - 3468</t>
  </si>
  <si>
    <t>Financial Aid Fees</t>
  </si>
  <si>
    <t xml:space="preserve">FEDERAL DIRECT </t>
  </si>
  <si>
    <t xml:space="preserve">  SPECIAL EVENTS - 723</t>
  </si>
  <si>
    <t>Special Events</t>
  </si>
  <si>
    <t xml:space="preserve">  BOOKSTORE - 725</t>
  </si>
  <si>
    <t>Bookstore</t>
  </si>
  <si>
    <t>PRESCHOOL PROGRAM FEES - 3471 Program 722</t>
  </si>
  <si>
    <t>Rental of facilities</t>
  </si>
  <si>
    <t>Adult General Education Course Fees</t>
  </si>
  <si>
    <t>Miscellaneous Local Bookstore</t>
  </si>
  <si>
    <t xml:space="preserve">Workforce Development </t>
  </si>
  <si>
    <t>Postsecondary Career Certificate &amp; Applied Technology Diploma Course Fees</t>
  </si>
  <si>
    <t>00</t>
  </si>
  <si>
    <t>000</t>
  </si>
  <si>
    <t>0000</t>
  </si>
  <si>
    <t>730</t>
  </si>
  <si>
    <t>101</t>
  </si>
  <si>
    <t>390</t>
  </si>
  <si>
    <t>200</t>
  </si>
  <si>
    <t>150</t>
  </si>
  <si>
    <t>100</t>
  </si>
  <si>
    <t>682</t>
  </si>
  <si>
    <t>8100</t>
  </si>
  <si>
    <t>672</t>
  </si>
  <si>
    <t>642</t>
  </si>
  <si>
    <t>350</t>
  </si>
  <si>
    <t>0232</t>
  </si>
  <si>
    <t>7900</t>
  </si>
  <si>
    <t>450</t>
  </si>
  <si>
    <t>430</t>
  </si>
  <si>
    <t>420</t>
  </si>
  <si>
    <t>410</t>
  </si>
  <si>
    <t>384</t>
  </si>
  <si>
    <t>380</t>
  </si>
  <si>
    <t>370</t>
  </si>
  <si>
    <t>360</t>
  </si>
  <si>
    <t>320</t>
  </si>
  <si>
    <t>790</t>
  </si>
  <si>
    <t>7300</t>
  </si>
  <si>
    <t>705</t>
  </si>
  <si>
    <t>799</t>
  </si>
  <si>
    <t>373</t>
  </si>
  <si>
    <t>330</t>
  </si>
  <si>
    <t>707</t>
  </si>
  <si>
    <t>728</t>
  </si>
  <si>
    <t>6300</t>
  </si>
  <si>
    <t>6100</t>
  </si>
  <si>
    <t>5400</t>
  </si>
  <si>
    <t>644</t>
  </si>
  <si>
    <t>5300</t>
  </si>
  <si>
    <t>712</t>
  </si>
  <si>
    <t>710</t>
  </si>
  <si>
    <t>709</t>
  </si>
  <si>
    <t>704</t>
  </si>
  <si>
    <t>703</t>
  </si>
  <si>
    <t>701</t>
  </si>
  <si>
    <t>717</t>
  </si>
  <si>
    <t>715</t>
  </si>
  <si>
    <t>706</t>
  </si>
  <si>
    <t>724</t>
  </si>
  <si>
    <t>720</t>
  </si>
  <si>
    <t>711</t>
  </si>
  <si>
    <t>3431</t>
  </si>
  <si>
    <t>3425</t>
  </si>
  <si>
    <t>3013</t>
  </si>
  <si>
    <t>3315</t>
  </si>
  <si>
    <t>Balance</t>
  </si>
  <si>
    <t>Encumbrance</t>
  </si>
  <si>
    <t>Actual</t>
  </si>
  <si>
    <t>Budget</t>
  </si>
  <si>
    <t>Fund</t>
  </si>
  <si>
    <t>5300 Total</t>
  </si>
  <si>
    <t>5400 Total</t>
  </si>
  <si>
    <t>6100 Total</t>
  </si>
  <si>
    <t>6300 Total</t>
  </si>
  <si>
    <t>6500 Total</t>
  </si>
  <si>
    <t>7300 Total</t>
  </si>
  <si>
    <t>7900 Total</t>
  </si>
  <si>
    <t>8100 Total</t>
  </si>
  <si>
    <t>9100 Total</t>
  </si>
  <si>
    <t>Grand Total</t>
  </si>
  <si>
    <t>3315 Total</t>
  </si>
  <si>
    <t>3371 Total</t>
  </si>
  <si>
    <t>3399 Total</t>
  </si>
  <si>
    <t>3425 Total</t>
  </si>
  <si>
    <t>3431 Total</t>
  </si>
  <si>
    <t>3461 Total</t>
  </si>
  <si>
    <t>3462 Total</t>
  </si>
  <si>
    <t>3463 Total</t>
  </si>
  <si>
    <t>3464 Total</t>
  </si>
  <si>
    <t>3465 Total</t>
  </si>
  <si>
    <t>3466 Total</t>
  </si>
  <si>
    <t>3468 Total</t>
  </si>
  <si>
    <t>3469 Total</t>
  </si>
  <si>
    <t>3471 Total</t>
  </si>
  <si>
    <t>3479 Total</t>
  </si>
  <si>
    <t>3495 Total</t>
  </si>
  <si>
    <t>E002115</t>
  </si>
  <si>
    <t>Prep ID</t>
  </si>
  <si>
    <t>Job Number</t>
  </si>
  <si>
    <t>Reference</t>
  </si>
  <si>
    <t>Entered Date</t>
  </si>
  <si>
    <t>Description</t>
  </si>
  <si>
    <t>Effective Date</t>
  </si>
  <si>
    <t>Batch ID</t>
  </si>
  <si>
    <t>GL5022: Budget Entry Search</t>
  </si>
  <si>
    <t>SJCSD BusinessPLUS</t>
  </si>
  <si>
    <t>3310</t>
  </si>
  <si>
    <t>Florida Education Finance Program</t>
  </si>
  <si>
    <t>Other Miscellaneous State Revenue</t>
  </si>
  <si>
    <t>Miscellaneous Revenue</t>
  </si>
  <si>
    <t>729</t>
  </si>
  <si>
    <t>5500 Total</t>
  </si>
  <si>
    <t>5500</t>
  </si>
  <si>
    <t>Credit Amount</t>
  </si>
  <si>
    <t>Debit Amount</t>
  </si>
  <si>
    <t>Voluntary Pre-Kindergarter Program - 3371</t>
  </si>
  <si>
    <t>VOLUNTARY PRE-KINDERGARTEN PROG</t>
  </si>
  <si>
    <t>FEFP</t>
  </si>
  <si>
    <t>Other Miscellaneous State Revenue - 3399</t>
  </si>
  <si>
    <t>FL STUDENT ASSISTANT GRANT</t>
  </si>
  <si>
    <t>OTHER SCHOOLS COURSES CLASSES</t>
  </si>
  <si>
    <t>Other cources and classes</t>
  </si>
  <si>
    <t>Special Events, Bookstore, Other Programs</t>
  </si>
  <si>
    <t>WORKFORCE PERFORMANCE BASED</t>
  </si>
  <si>
    <t>Workforce Devl - Performance Based Incentives</t>
  </si>
  <si>
    <t>Interest on Investments</t>
  </si>
  <si>
    <t>LifeLong Learning Fees - Community Education</t>
  </si>
  <si>
    <t>ORIGINAL BUDGET      (July 1, 2017)</t>
  </si>
  <si>
    <t>3467</t>
  </si>
  <si>
    <t>GED Testing Fees</t>
  </si>
  <si>
    <t>FUND BALANCE JULY 1, 2017</t>
  </si>
  <si>
    <t>3610</t>
  </si>
  <si>
    <t>BSI</t>
  </si>
  <si>
    <t>Year</t>
  </si>
  <si>
    <t>Capital Proj</t>
  </si>
  <si>
    <t>Program</t>
  </si>
  <si>
    <t>Cost Center</t>
  </si>
  <si>
    <t>Object</t>
  </si>
  <si>
    <t>Functn</t>
  </si>
  <si>
    <t>3467 Total</t>
  </si>
  <si>
    <t>CROSS FUNCTION CHANGE</t>
  </si>
  <si>
    <t>TOTAL REVENUE, TRANSFERS AND BALANCES</t>
  </si>
  <si>
    <t>FCTC GENERAL FUND</t>
  </si>
  <si>
    <t>SUBTOTAL</t>
  </si>
  <si>
    <t>TOTAL</t>
  </si>
  <si>
    <t>Voluntary Pre-Kindergarten Program-Tech Tots</t>
  </si>
  <si>
    <t>Instructional Services</t>
  </si>
  <si>
    <t>Instruction &amp; Curriulum Development</t>
  </si>
  <si>
    <t>Instructional Technology</t>
  </si>
  <si>
    <t>School Administration</t>
  </si>
  <si>
    <t>Operation of Plant</t>
  </si>
  <si>
    <t>Maintenance of Plant</t>
  </si>
  <si>
    <t>Community Services</t>
  </si>
  <si>
    <t>Pupil Services</t>
  </si>
  <si>
    <t>2710 Non-Spendable (Inventory)</t>
  </si>
  <si>
    <t>2720 Restricted</t>
  </si>
  <si>
    <t>2730 Commited</t>
  </si>
  <si>
    <t>2740 Assigned</t>
  </si>
  <si>
    <t>2750 Unassigned</t>
  </si>
  <si>
    <t>Instructional Media Services</t>
  </si>
  <si>
    <t>Instructional Staff Training</t>
  </si>
  <si>
    <t>Board of Education</t>
  </si>
  <si>
    <t>General Administration</t>
  </si>
  <si>
    <t>Facilities Acquisition and Construction</t>
  </si>
  <si>
    <t>Fiscal Services</t>
  </si>
  <si>
    <t>Central Services</t>
  </si>
  <si>
    <t>Transportation</t>
  </si>
  <si>
    <t>Administrative Technology Services</t>
  </si>
  <si>
    <t>Transfer</t>
  </si>
  <si>
    <t>Trf Budget</t>
  </si>
  <si>
    <t>5900</t>
  </si>
  <si>
    <t>Trf for Budget</t>
  </si>
  <si>
    <t>501</t>
  </si>
  <si>
    <t>5900 Total</t>
  </si>
  <si>
    <t>750</t>
  </si>
  <si>
    <t xml:space="preserve">INCREASE (DECREASE) OCTOBER </t>
  </si>
  <si>
    <t>OCTOBER BUDGET PROPOSAL</t>
  </si>
  <si>
    <t>ACTIVITY THRU SEPTEMBER</t>
  </si>
  <si>
    <t xml:space="preserve">ADOPTED BUDGET              AS OF SEPTEMBER </t>
  </si>
  <si>
    <t xml:space="preserve">REVENUE                     INCREASE (DECREASE) OCTOBER </t>
  </si>
  <si>
    <t xml:space="preserve">MOVEMENT BETWEEN FUNCTIONS OCTOBER             </t>
  </si>
  <si>
    <t>ADOPTED BUDGET        AS OF SEPTEMBER 2017</t>
  </si>
  <si>
    <t>From 10/1/2017 to 10/31/2017</t>
  </si>
  <si>
    <t>BU023913</t>
  </si>
  <si>
    <t>10/9/2017</t>
  </si>
  <si>
    <t>Redistribution per J Waltbilli</t>
  </si>
  <si>
    <t>2190132</t>
  </si>
  <si>
    <t>BU024023</t>
  </si>
  <si>
    <t>10/2/2017</t>
  </si>
  <si>
    <t>Trf Dollars for NAVY Cul</t>
  </si>
  <si>
    <t>2181575</t>
  </si>
  <si>
    <t>Trf Dollars for PCARS</t>
  </si>
  <si>
    <t>BU024034</t>
  </si>
  <si>
    <t>10/3/2017</t>
  </si>
  <si>
    <t>Trf Funds for PR 03 Oct 2017</t>
  </si>
  <si>
    <t>2182612</t>
  </si>
  <si>
    <t>BU024050</t>
  </si>
  <si>
    <t>10/10/2017</t>
  </si>
  <si>
    <t>Trf Funds for Oct Courses</t>
  </si>
  <si>
    <t>2190930</t>
  </si>
  <si>
    <t>Trf Funds for Oct Courses 2</t>
  </si>
  <si>
    <t>BU024061</t>
  </si>
  <si>
    <t>10/4/2017</t>
  </si>
  <si>
    <t>Trf funds to Purchase</t>
  </si>
  <si>
    <t>2185222</t>
  </si>
  <si>
    <t>BU024094</t>
  </si>
  <si>
    <t>10/6/2017</t>
  </si>
  <si>
    <t>Trf Budget Funds</t>
  </si>
  <si>
    <t>2188002</t>
  </si>
  <si>
    <t>BU024112</t>
  </si>
  <si>
    <t>trf funds</t>
  </si>
  <si>
    <t>2190931</t>
  </si>
  <si>
    <t>692</t>
  </si>
  <si>
    <t>BU024136</t>
  </si>
  <si>
    <t>10/11/2017</t>
  </si>
  <si>
    <t>trf for Budget Allocation</t>
  </si>
  <si>
    <t>2193813</t>
  </si>
  <si>
    <t>BU024175</t>
  </si>
  <si>
    <t>Trf for AP</t>
  </si>
  <si>
    <t>2193812</t>
  </si>
  <si>
    <t>BU024194</t>
  </si>
  <si>
    <t>10/12/2017</t>
  </si>
  <si>
    <t>2195246</t>
  </si>
  <si>
    <t>BU024209</t>
  </si>
  <si>
    <t>10/13/2017</t>
  </si>
  <si>
    <t>Trf for budget</t>
  </si>
  <si>
    <t>2196092</t>
  </si>
  <si>
    <t>BU024231</t>
  </si>
  <si>
    <t>10/17/2017</t>
  </si>
  <si>
    <t>trf for budget</t>
  </si>
  <si>
    <t>2198002</t>
  </si>
  <si>
    <t>BU024249</t>
  </si>
  <si>
    <t>10/18/2017</t>
  </si>
  <si>
    <t>trf Budget Lines</t>
  </si>
  <si>
    <t>2201069</t>
  </si>
  <si>
    <t>369</t>
  </si>
  <si>
    <t>BU024281</t>
  </si>
  <si>
    <t>Budget line Transfers</t>
  </si>
  <si>
    <t>2201140</t>
  </si>
  <si>
    <t>399</t>
  </si>
  <si>
    <t>BU024350</t>
  </si>
  <si>
    <t>10/25/2017</t>
  </si>
  <si>
    <t>2209746</t>
  </si>
  <si>
    <t>BU024376</t>
  </si>
  <si>
    <t>10/26/2017</t>
  </si>
  <si>
    <t>Budget Trf</t>
  </si>
  <si>
    <t>2211364</t>
  </si>
  <si>
    <t>Yr</t>
  </si>
  <si>
    <t>Proj</t>
  </si>
  <si>
    <t>Grnt</t>
  </si>
  <si>
    <t>Prog</t>
  </si>
  <si>
    <t>Cntr</t>
  </si>
  <si>
    <t>Obj</t>
  </si>
  <si>
    <t>Fnct</t>
  </si>
  <si>
    <t>Net Amt</t>
  </si>
  <si>
    <t>AMENDMENT 2018-FCTC-03       ST. JOHNS COUNTY SCHOOL DISTRICT FY 2017-2018 REVENUE BUDGET       OCTOBER 31, 2017</t>
  </si>
  <si>
    <t>AMENDMENT 2018-FCTC-03         ST. JOHNS COUNTY SCHOOL DISTRICT FY 2017-2018 APPROPRIATIONS BUDGET         OCTOBER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</si>
</sst>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0">
    <font>
      <sz val="10"/>
      <name val="Arial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u/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sz val="14"/>
      <name val="Verdana"/>
      <family val="2"/>
    </font>
    <font>
      <sz val="11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10"/>
      <name val="Arial"/>
      <family val="2"/>
    </font>
    <font>
      <sz val="10"/>
      <name val="Ariel"/>
    </font>
    <font>
      <b/>
      <sz val="10"/>
      <name val="Ariel"/>
    </font>
    <font>
      <sz val="10"/>
      <name val="Arial"/>
      <family val="2"/>
    </font>
    <font>
      <b/>
      <sz val="20"/>
      <name val="Verdana"/>
      <family val="2"/>
    </font>
    <font>
      <b/>
      <sz val="22"/>
      <name val="Verdana"/>
      <family val="2"/>
    </font>
    <font>
      <sz val="10"/>
      <name val="Arial"/>
    </font>
    <font>
      <sz val="12"/>
      <name val="Bookman Old Style"/>
      <family val="1"/>
    </font>
    <font>
      <b/>
      <sz val="12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99CC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9">
    <xf numFmtId="0" fontId="0" fillId="0" borderId="0" applyNumberFormat="0"/>
    <xf numFmtId="44" fontId="13" fillId="0" borderId="0" applyFont="0" applyFill="0" applyAlignment="0" applyProtection="0"/>
    <xf numFmtId="0" fontId="18" fillId="0" borderId="0"/>
    <xf numFmtId="0" fontId="12" fillId="0" borderId="0"/>
    <xf numFmtId="0" fontId="11" fillId="0" borderId="0"/>
    <xf numFmtId="0" fontId="19" fillId="0" borderId="0"/>
    <xf numFmtId="0" fontId="10" fillId="0" borderId="0"/>
    <xf numFmtId="0" fontId="20" fillId="0" borderId="0"/>
    <xf numFmtId="0" fontId="9" fillId="0" borderId="0"/>
    <xf numFmtId="0" fontId="21" fillId="0" borderId="0"/>
    <xf numFmtId="0" fontId="8" fillId="0" borderId="0"/>
    <xf numFmtId="0" fontId="22" fillId="0" borderId="0"/>
    <xf numFmtId="0" fontId="7" fillId="0" borderId="0"/>
    <xf numFmtId="0" fontId="6" fillId="0" borderId="0"/>
    <xf numFmtId="0" fontId="16" fillId="0" borderId="0"/>
    <xf numFmtId="0" fontId="5" fillId="0" borderId="0"/>
    <xf numFmtId="0" fontId="23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4" fillId="0" borderId="0"/>
    <xf numFmtId="0" fontId="25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2" fillId="0" borderId="0"/>
    <xf numFmtId="0" fontId="41" fillId="0" borderId="0"/>
    <xf numFmtId="0" fontId="44" fillId="0" borderId="0"/>
    <xf numFmtId="0" fontId="47" fillId="0" borderId="0"/>
    <xf numFmtId="43" fontId="13" fillId="0" borderId="0" applyFont="0" applyFill="0" applyBorder="0" applyAlignment="0" applyProtection="0"/>
  </cellStyleXfs>
  <cellXfs count="143">
    <xf numFmtId="0" fontId="0" fillId="0" borderId="0" xfId="0"/>
    <xf numFmtId="0" fontId="33" fillId="2" borderId="0" xfId="0" applyFont="1" applyFill="1" applyBorder="1"/>
    <xf numFmtId="49" fontId="33" fillId="2" borderId="2" xfId="0" applyNumberFormat="1" applyFont="1" applyFill="1" applyBorder="1" applyAlignment="1">
      <alignment horizontal="center" wrapText="1"/>
    </xf>
    <xf numFmtId="49" fontId="33" fillId="2" borderId="3" xfId="0" applyNumberFormat="1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 wrapText="1"/>
    </xf>
    <xf numFmtId="49" fontId="33" fillId="2" borderId="4" xfId="0" applyNumberFormat="1" applyFont="1" applyFill="1" applyBorder="1"/>
    <xf numFmtId="49" fontId="33" fillId="2" borderId="0" xfId="0" applyNumberFormat="1" applyFont="1" applyFill="1" applyBorder="1"/>
    <xf numFmtId="49" fontId="33" fillId="2" borderId="0" xfId="0" applyNumberFormat="1" applyFont="1" applyFill="1" applyBorder="1" applyAlignment="1">
      <alignment horizontal="center"/>
    </xf>
    <xf numFmtId="44" fontId="33" fillId="2" borderId="0" xfId="1" applyFont="1" applyFill="1" applyBorder="1"/>
    <xf numFmtId="49" fontId="34" fillId="2" borderId="4" xfId="0" applyNumberFormat="1" applyFont="1" applyFill="1" applyBorder="1"/>
    <xf numFmtId="49" fontId="34" fillId="2" borderId="0" xfId="0" applyNumberFormat="1" applyFont="1" applyFill="1" applyBorder="1"/>
    <xf numFmtId="49" fontId="34" fillId="2" borderId="0" xfId="0" applyNumberFormat="1" applyFont="1" applyFill="1" applyBorder="1" applyAlignment="1">
      <alignment horizontal="center"/>
    </xf>
    <xf numFmtId="44" fontId="34" fillId="2" borderId="7" xfId="1" applyFont="1" applyFill="1" applyBorder="1"/>
    <xf numFmtId="0" fontId="34" fillId="2" borderId="0" xfId="0" applyFont="1" applyFill="1" applyBorder="1"/>
    <xf numFmtId="49" fontId="33" fillId="2" borderId="0" xfId="0" applyNumberFormat="1" applyFont="1" applyFill="1" applyBorder="1" applyAlignment="1">
      <alignment horizontal="left"/>
    </xf>
    <xf numFmtId="49" fontId="35" fillId="2" borderId="0" xfId="0" applyNumberFormat="1" applyFont="1" applyFill="1"/>
    <xf numFmtId="43" fontId="35" fillId="2" borderId="0" xfId="0" applyNumberFormat="1" applyFont="1" applyFill="1"/>
    <xf numFmtId="0" fontId="33" fillId="4" borderId="0" xfId="0" applyFont="1" applyFill="1" applyBorder="1"/>
    <xf numFmtId="43" fontId="36" fillId="4" borderId="0" xfId="19" applyNumberFormat="1" applyFont="1" applyFill="1"/>
    <xf numFmtId="43" fontId="33" fillId="2" borderId="0" xfId="0" applyNumberFormat="1" applyFont="1" applyFill="1" applyBorder="1"/>
    <xf numFmtId="44" fontId="37" fillId="2" borderId="0" xfId="1" applyFont="1" applyFill="1" applyBorder="1"/>
    <xf numFmtId="49" fontId="33" fillId="2" borderId="2" xfId="0" applyNumberFormat="1" applyFont="1" applyFill="1" applyBorder="1"/>
    <xf numFmtId="49" fontId="33" fillId="2" borderId="3" xfId="0" applyNumberFormat="1" applyFont="1" applyFill="1" applyBorder="1"/>
    <xf numFmtId="44" fontId="33" fillId="2" borderId="0" xfId="0" applyNumberFormat="1" applyFont="1" applyFill="1" applyBorder="1"/>
    <xf numFmtId="44" fontId="34" fillId="2" borderId="0" xfId="1" applyFont="1" applyFill="1" applyBorder="1"/>
    <xf numFmtId="49" fontId="16" fillId="0" borderId="0" xfId="16" applyNumberFormat="1" applyFont="1" applyFill="1" applyAlignment="1" applyProtection="1">
      <alignment shrinkToFit="1"/>
    </xf>
    <xf numFmtId="43" fontId="16" fillId="0" borderId="0" xfId="16" applyNumberFormat="1" applyFont="1" applyFill="1" applyProtection="1"/>
    <xf numFmtId="0" fontId="35" fillId="2" borderId="0" xfId="0" applyFont="1" applyFill="1" applyBorder="1" applyProtection="1"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4" fontId="33" fillId="2" borderId="0" xfId="1" applyFont="1" applyFill="1" applyBorder="1" applyProtection="1">
      <protection locked="0"/>
    </xf>
    <xf numFmtId="44" fontId="33" fillId="2" borderId="0" xfId="1" applyFont="1" applyFill="1" applyBorder="1" applyAlignment="1" applyProtection="1">
      <protection locked="0"/>
    </xf>
    <xf numFmtId="44" fontId="34" fillId="2" borderId="0" xfId="1" applyFont="1" applyFill="1" applyBorder="1" applyProtection="1">
      <protection locked="0"/>
    </xf>
    <xf numFmtId="44" fontId="34" fillId="2" borderId="7" xfId="1" applyFont="1" applyFill="1" applyBorder="1" applyProtection="1">
      <protection locked="0"/>
    </xf>
    <xf numFmtId="44" fontId="35" fillId="2" borderId="0" xfId="0" applyNumberFormat="1" applyFont="1" applyFill="1" applyBorder="1" applyProtection="1">
      <protection locked="0"/>
    </xf>
    <xf numFmtId="44" fontId="33" fillId="2" borderId="0" xfId="0" applyNumberFormat="1" applyFont="1" applyFill="1" applyBorder="1" applyProtection="1">
      <protection locked="0"/>
    </xf>
    <xf numFmtId="44" fontId="35" fillId="2" borderId="0" xfId="1" applyFont="1" applyFill="1" applyBorder="1" applyProtection="1">
      <protection locked="0"/>
    </xf>
    <xf numFmtId="0" fontId="33" fillId="2" borderId="0" xfId="0" applyFont="1" applyFill="1" applyBorder="1" applyProtection="1">
      <protection locked="0"/>
    </xf>
    <xf numFmtId="43" fontId="33" fillId="2" borderId="0" xfId="0" applyNumberFormat="1" applyFont="1" applyFill="1" applyBorder="1" applyProtection="1">
      <protection locked="0"/>
    </xf>
    <xf numFmtId="43" fontId="35" fillId="2" borderId="0" xfId="0" applyNumberFormat="1" applyFont="1" applyFill="1" applyBorder="1" applyProtection="1">
      <protection locked="0"/>
    </xf>
    <xf numFmtId="0" fontId="37" fillId="2" borderId="0" xfId="0" applyFont="1" applyFill="1" applyBorder="1"/>
    <xf numFmtId="49" fontId="16" fillId="0" borderId="0" xfId="16" applyNumberFormat="1" applyFont="1" applyFill="1" applyAlignment="1" applyProtection="1">
      <alignment wrapText="1"/>
    </xf>
    <xf numFmtId="43" fontId="38" fillId="2" borderId="0" xfId="0" applyNumberFormat="1" applyFont="1" applyFill="1" applyBorder="1" applyProtection="1">
      <protection locked="0"/>
    </xf>
    <xf numFmtId="0" fontId="35" fillId="0" borderId="0" xfId="0" applyFont="1" applyFill="1" applyBorder="1" applyProtection="1">
      <protection locked="0"/>
    </xf>
    <xf numFmtId="49" fontId="17" fillId="0" borderId="0" xfId="16" applyNumberFormat="1" applyFont="1" applyFill="1" applyAlignment="1" applyProtection="1">
      <alignment horizontal="center" wrapText="1"/>
    </xf>
    <xf numFmtId="49" fontId="17" fillId="0" borderId="0" xfId="16" applyNumberFormat="1" applyFont="1" applyFill="1" applyAlignment="1" applyProtection="1">
      <alignment horizontal="center"/>
    </xf>
    <xf numFmtId="0" fontId="15" fillId="0" borderId="0" xfId="16" applyFont="1" applyFill="1" applyProtection="1"/>
    <xf numFmtId="0" fontId="16" fillId="0" borderId="0" xfId="16" applyFont="1" applyFill="1" applyProtection="1"/>
    <xf numFmtId="49" fontId="15" fillId="0" borderId="7" xfId="16" applyNumberFormat="1" applyFont="1" applyFill="1" applyBorder="1" applyAlignment="1" applyProtection="1">
      <alignment wrapText="1"/>
    </xf>
    <xf numFmtId="43" fontId="15" fillId="0" borderId="7" xfId="16" applyNumberFormat="1" applyFont="1" applyFill="1" applyBorder="1" applyProtection="1"/>
    <xf numFmtId="0" fontId="15" fillId="0" borderId="7" xfId="16" applyFont="1" applyFill="1" applyBorder="1" applyProtection="1"/>
    <xf numFmtId="43" fontId="16" fillId="0" borderId="0" xfId="16" applyNumberFormat="1" applyFont="1" applyFill="1" applyAlignment="1" applyProtection="1">
      <alignment wrapText="1"/>
    </xf>
    <xf numFmtId="43" fontId="17" fillId="0" borderId="0" xfId="16" applyNumberFormat="1" applyFont="1" applyFill="1" applyAlignment="1" applyProtection="1">
      <alignment horizontal="center"/>
    </xf>
    <xf numFmtId="0" fontId="33" fillId="2" borderId="0" xfId="0" applyFont="1" applyFill="1" applyBorder="1" applyAlignment="1" applyProtection="1">
      <alignment wrapText="1"/>
      <protection locked="0"/>
    </xf>
    <xf numFmtId="44" fontId="33" fillId="2" borderId="0" xfId="0" applyNumberFormat="1" applyFont="1" applyFill="1" applyBorder="1" applyAlignment="1" applyProtection="1">
      <alignment wrapText="1"/>
      <protection locked="0"/>
    </xf>
    <xf numFmtId="49" fontId="33" fillId="2" borderId="4" xfId="0" applyNumberFormat="1" applyFont="1" applyFill="1" applyBorder="1" applyAlignment="1">
      <alignment vertical="center"/>
    </xf>
    <xf numFmtId="49" fontId="33" fillId="2" borderId="0" xfId="0" applyNumberFormat="1" applyFont="1" applyFill="1" applyBorder="1" applyAlignment="1">
      <alignment vertical="center"/>
    </xf>
    <xf numFmtId="49" fontId="33" fillId="2" borderId="0" xfId="0" applyNumberFormat="1" applyFont="1" applyFill="1" applyBorder="1" applyAlignment="1">
      <alignment horizontal="center" vertical="center"/>
    </xf>
    <xf numFmtId="44" fontId="33" fillId="2" borderId="0" xfId="1" applyFont="1" applyFill="1" applyBorder="1" applyAlignment="1">
      <alignment vertical="center"/>
    </xf>
    <xf numFmtId="0" fontId="14" fillId="0" borderId="1" xfId="0" applyFont="1" applyBorder="1" applyAlignment="1">
      <alignment horizontal="center"/>
    </xf>
    <xf numFmtId="43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0" xfId="0" applyFont="1"/>
    <xf numFmtId="0" fontId="15" fillId="0" borderId="1" xfId="0" applyFont="1" applyBorder="1"/>
    <xf numFmtId="43" fontId="16" fillId="0" borderId="1" xfId="0" applyNumberFormat="1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/>
    <xf numFmtId="43" fontId="15" fillId="0" borderId="1" xfId="0" applyNumberFormat="1" applyFont="1" applyBorder="1"/>
    <xf numFmtId="49" fontId="15" fillId="0" borderId="1" xfId="0" applyNumberFormat="1" applyFont="1" applyBorder="1"/>
    <xf numFmtId="43" fontId="15" fillId="0" borderId="1" xfId="1" applyNumberFormat="1" applyFont="1" applyBorder="1"/>
    <xf numFmtId="49" fontId="16" fillId="0" borderId="1" xfId="0" applyNumberFormat="1" applyFont="1" applyBorder="1"/>
    <xf numFmtId="43" fontId="16" fillId="0" borderId="1" xfId="1" applyNumberFormat="1" applyFont="1" applyBorder="1"/>
    <xf numFmtId="43" fontId="14" fillId="0" borderId="0" xfId="0" applyNumberFormat="1" applyFont="1"/>
    <xf numFmtId="43" fontId="16" fillId="0" borderId="1" xfId="0" applyNumberFormat="1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" xfId="0" applyFont="1" applyBorder="1" applyAlignment="1">
      <alignment horizontal="left" indent="1"/>
    </xf>
    <xf numFmtId="49" fontId="17" fillId="0" borderId="0" xfId="34" applyNumberFormat="1" applyFont="1" applyAlignment="1">
      <alignment horizontal="center" wrapText="1"/>
    </xf>
    <xf numFmtId="49" fontId="17" fillId="0" borderId="0" xfId="34" applyNumberFormat="1" applyFont="1" applyAlignment="1">
      <alignment horizontal="center"/>
    </xf>
    <xf numFmtId="43" fontId="17" fillId="0" borderId="0" xfId="34" applyNumberFormat="1" applyFont="1" applyAlignment="1">
      <alignment horizontal="center"/>
    </xf>
    <xf numFmtId="49" fontId="16" fillId="0" borderId="0" xfId="34" applyNumberFormat="1" applyFont="1" applyAlignment="1">
      <alignment wrapText="1"/>
    </xf>
    <xf numFmtId="43" fontId="16" fillId="0" borderId="0" xfId="34" applyNumberFormat="1" applyFont="1"/>
    <xf numFmtId="43" fontId="16" fillId="0" borderId="0" xfId="34" applyNumberFormat="1" applyFont="1" applyFill="1"/>
    <xf numFmtId="0" fontId="16" fillId="0" borderId="0" xfId="34" applyFont="1"/>
    <xf numFmtId="49" fontId="16" fillId="0" borderId="0" xfId="34" applyNumberFormat="1" applyFont="1" applyAlignment="1">
      <alignment shrinkToFit="1"/>
    </xf>
    <xf numFmtId="49" fontId="15" fillId="0" borderId="7" xfId="34" applyNumberFormat="1" applyFont="1" applyBorder="1" applyAlignment="1">
      <alignment wrapText="1"/>
    </xf>
    <xf numFmtId="43" fontId="15" fillId="0" borderId="7" xfId="34" applyNumberFormat="1" applyFont="1" applyBorder="1"/>
    <xf numFmtId="0" fontId="15" fillId="0" borderId="7" xfId="34" applyFont="1" applyBorder="1"/>
    <xf numFmtId="0" fontId="16" fillId="0" borderId="1" xfId="0" applyFont="1" applyBorder="1" applyAlignment="1">
      <alignment horizontal="left"/>
    </xf>
    <xf numFmtId="0" fontId="39" fillId="2" borderId="8" xfId="0" applyFont="1" applyFill="1" applyBorder="1" applyAlignment="1" applyProtection="1">
      <alignment wrapText="1"/>
      <protection locked="0"/>
    </xf>
    <xf numFmtId="0" fontId="33" fillId="2" borderId="8" xfId="0" applyFont="1" applyFill="1" applyBorder="1" applyAlignment="1" applyProtection="1">
      <alignment wrapText="1"/>
      <protection locked="0"/>
    </xf>
    <xf numFmtId="0" fontId="34" fillId="2" borderId="15" xfId="0" applyFont="1" applyFill="1" applyBorder="1" applyAlignment="1" applyProtection="1">
      <alignment horizontal="center" vertical="center" wrapText="1"/>
      <protection locked="0"/>
    </xf>
    <xf numFmtId="44" fontId="33" fillId="2" borderId="17" xfId="1" applyFont="1" applyFill="1" applyBorder="1" applyAlignment="1" applyProtection="1">
      <protection locked="0"/>
    </xf>
    <xf numFmtId="44" fontId="33" fillId="2" borderId="17" xfId="1" applyFont="1" applyFill="1" applyBorder="1" applyProtection="1">
      <protection locked="0"/>
    </xf>
    <xf numFmtId="0" fontId="34" fillId="2" borderId="16" xfId="0" applyFont="1" applyFill="1" applyBorder="1" applyAlignment="1" applyProtection="1">
      <alignment horizontal="right"/>
      <protection locked="0"/>
    </xf>
    <xf numFmtId="44" fontId="34" fillId="2" borderId="18" xfId="1" applyFont="1" applyFill="1" applyBorder="1" applyProtection="1">
      <protection locked="0"/>
    </xf>
    <xf numFmtId="44" fontId="33" fillId="0" borderId="17" xfId="1" applyFont="1" applyFill="1" applyBorder="1" applyProtection="1">
      <protection locked="0"/>
    </xf>
    <xf numFmtId="0" fontId="40" fillId="2" borderId="14" xfId="0" applyFont="1" applyFill="1" applyBorder="1" applyAlignment="1">
      <alignment vertical="center"/>
    </xf>
    <xf numFmtId="0" fontId="34" fillId="2" borderId="15" xfId="0" applyFont="1" applyFill="1" applyBorder="1" applyAlignment="1">
      <alignment horizontal="center" vertical="center" wrapText="1"/>
    </xf>
    <xf numFmtId="0" fontId="34" fillId="2" borderId="16" xfId="0" applyFont="1" applyFill="1" applyBorder="1"/>
    <xf numFmtId="44" fontId="33" fillId="2" borderId="17" xfId="1" applyFont="1" applyFill="1" applyBorder="1"/>
    <xf numFmtId="0" fontId="33" fillId="2" borderId="16" xfId="0" applyFont="1" applyFill="1" applyBorder="1"/>
    <xf numFmtId="0" fontId="34" fillId="2" borderId="16" xfId="0" applyFont="1" applyFill="1" applyBorder="1" applyAlignment="1">
      <alignment horizontal="right"/>
    </xf>
    <xf numFmtId="44" fontId="34" fillId="2" borderId="18" xfId="1" applyFont="1" applyFill="1" applyBorder="1"/>
    <xf numFmtId="0" fontId="33" fillId="2" borderId="16" xfId="0" applyFont="1" applyFill="1" applyBorder="1" applyAlignment="1">
      <alignment horizontal="left" indent="1"/>
    </xf>
    <xf numFmtId="0" fontId="33" fillId="2" borderId="16" xfId="0" applyFont="1" applyFill="1" applyBorder="1" applyAlignment="1">
      <alignment horizontal="left" wrapText="1" indent="1"/>
    </xf>
    <xf numFmtId="0" fontId="33" fillId="2" borderId="16" xfId="0" applyFont="1" applyFill="1" applyBorder="1" applyAlignment="1">
      <alignment horizontal="left" vertical="center" wrapText="1" indent="1"/>
    </xf>
    <xf numFmtId="44" fontId="33" fillId="2" borderId="17" xfId="1" applyFont="1" applyFill="1" applyBorder="1" applyAlignment="1">
      <alignment vertical="center"/>
    </xf>
    <xf numFmtId="0" fontId="33" fillId="2" borderId="16" xfId="0" applyFont="1" applyFill="1" applyBorder="1" applyProtection="1">
      <protection locked="0"/>
    </xf>
    <xf numFmtId="44" fontId="37" fillId="2" borderId="17" xfId="1" applyFont="1" applyFill="1" applyBorder="1"/>
    <xf numFmtId="0" fontId="34" fillId="2" borderId="23" xfId="0" applyFont="1" applyFill="1" applyBorder="1" applyAlignment="1">
      <alignment horizontal="right"/>
    </xf>
    <xf numFmtId="0" fontId="33" fillId="2" borderId="0" xfId="0" applyFont="1" applyFill="1" applyBorder="1" applyAlignment="1" applyProtection="1">
      <alignment horizontal="right"/>
      <protection locked="0"/>
    </xf>
    <xf numFmtId="0" fontId="33" fillId="2" borderId="20" xfId="0" applyFont="1" applyFill="1" applyBorder="1" applyProtection="1">
      <protection locked="0"/>
    </xf>
    <xf numFmtId="0" fontId="33" fillId="2" borderId="16" xfId="0" applyFont="1" applyFill="1" applyBorder="1" applyAlignment="1" applyProtection="1">
      <alignment horizontal="left" indent="1"/>
      <protection locked="0"/>
    </xf>
    <xf numFmtId="0" fontId="34" fillId="2" borderId="19" xfId="0" applyFont="1" applyFill="1" applyBorder="1" applyAlignment="1" applyProtection="1">
      <alignment horizontal="right"/>
      <protection locked="0"/>
    </xf>
    <xf numFmtId="0" fontId="34" fillId="3" borderId="16" xfId="0" applyFont="1" applyFill="1" applyBorder="1" applyAlignment="1">
      <alignment horizontal="right"/>
    </xf>
    <xf numFmtId="44" fontId="34" fillId="2" borderId="24" xfId="1" applyFont="1" applyFill="1" applyBorder="1"/>
    <xf numFmtId="44" fontId="33" fillId="2" borderId="3" xfId="1" applyFont="1" applyFill="1" applyBorder="1"/>
    <xf numFmtId="0" fontId="47" fillId="0" borderId="0" xfId="37"/>
    <xf numFmtId="49" fontId="42" fillId="0" borderId="0" xfId="37" applyNumberFormat="1" applyFont="1"/>
    <xf numFmtId="43" fontId="42" fillId="0" borderId="0" xfId="37" applyNumberFormat="1" applyFont="1"/>
    <xf numFmtId="49" fontId="43" fillId="5" borderId="9" xfId="37" applyNumberFormat="1" applyFont="1" applyFill="1" applyBorder="1" applyAlignment="1">
      <alignment horizontal="center"/>
    </xf>
    <xf numFmtId="49" fontId="43" fillId="0" borderId="0" xfId="37" applyNumberFormat="1" applyFont="1"/>
    <xf numFmtId="0" fontId="48" fillId="0" borderId="0" xfId="24" applyFont="1"/>
    <xf numFmtId="43" fontId="48" fillId="0" borderId="0" xfId="24" applyNumberFormat="1" applyFont="1"/>
    <xf numFmtId="49" fontId="48" fillId="0" borderId="0" xfId="24" applyNumberFormat="1" applyFont="1"/>
    <xf numFmtId="43" fontId="49" fillId="5" borderId="9" xfId="24" applyNumberFormat="1" applyFont="1" applyFill="1" applyBorder="1" applyAlignment="1">
      <alignment horizontal="center"/>
    </xf>
    <xf numFmtId="49" fontId="49" fillId="5" borderId="9" xfId="24" applyNumberFormat="1" applyFont="1" applyFill="1" applyBorder="1" applyAlignment="1">
      <alignment horizontal="center"/>
    </xf>
    <xf numFmtId="49" fontId="49" fillId="0" borderId="0" xfId="24" applyNumberFormat="1" applyFont="1"/>
    <xf numFmtId="43" fontId="49" fillId="0" borderId="0" xfId="24" applyNumberFormat="1" applyFont="1"/>
    <xf numFmtId="43" fontId="47" fillId="0" borderId="0" xfId="37" applyNumberFormat="1"/>
    <xf numFmtId="43" fontId="43" fillId="5" borderId="9" xfId="37" applyNumberFormat="1" applyFont="1" applyFill="1" applyBorder="1" applyAlignment="1">
      <alignment horizontal="center"/>
    </xf>
    <xf numFmtId="0" fontId="45" fillId="2" borderId="21" xfId="0" applyFont="1" applyFill="1" applyBorder="1" applyAlignment="1">
      <alignment horizontal="center" vertical="center" shrinkToFit="1"/>
    </xf>
    <xf numFmtId="0" fontId="45" fillId="2" borderId="12" xfId="0" applyFont="1" applyFill="1" applyBorder="1" applyAlignment="1">
      <alignment horizontal="center" vertical="center" shrinkToFit="1"/>
    </xf>
    <xf numFmtId="0" fontId="45" fillId="2" borderId="22" xfId="0" applyFont="1" applyFill="1" applyBorder="1" applyAlignment="1">
      <alignment horizontal="center" vertical="center" shrinkToFit="1"/>
    </xf>
    <xf numFmtId="0" fontId="40" fillId="2" borderId="14" xfId="0" applyFont="1" applyFill="1" applyBorder="1" applyAlignment="1" applyProtection="1">
      <alignment horizontal="left" vertical="center"/>
      <protection locked="0"/>
    </xf>
    <xf numFmtId="0" fontId="40" fillId="2" borderId="1" xfId="0" applyFont="1" applyFill="1" applyBorder="1" applyAlignment="1" applyProtection="1">
      <alignment horizontal="left" vertical="center"/>
      <protection locked="0"/>
    </xf>
    <xf numFmtId="0" fontId="46" fillId="2" borderId="10" xfId="0" applyFont="1" applyFill="1" applyBorder="1" applyAlignment="1">
      <alignment horizontal="center" vertical="center" shrinkToFit="1"/>
    </xf>
    <xf numFmtId="0" fontId="46" fillId="2" borderId="11" xfId="0" applyFont="1" applyFill="1" applyBorder="1" applyAlignment="1">
      <alignment horizontal="center" vertical="center" shrinkToFit="1"/>
    </xf>
    <xf numFmtId="0" fontId="46" fillId="2" borderId="13" xfId="0" applyFont="1" applyFill="1" applyBorder="1" applyAlignment="1">
      <alignment horizontal="center" vertical="center" shrinkToFit="1"/>
    </xf>
    <xf numFmtId="0" fontId="33" fillId="2" borderId="8" xfId="0" applyFont="1" applyFill="1" applyBorder="1" applyAlignment="1" applyProtection="1">
      <alignment wrapText="1"/>
      <protection locked="0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8" xfId="0" applyFont="1" applyBorder="1" applyAlignment="1">
      <alignment horizontal="center"/>
    </xf>
  </cellXfs>
  <cellStyles count="39">
    <cellStyle name="Comma 2" xfId="38"/>
    <cellStyle name="Currency" xfId="1" builtinId="4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6"/>
    <cellStyle name="Normal 37" xfId="37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11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2" name="Rectangle 9"/>
        <xdr:cNvSpPr>
          <a:spLocks noChangeArrowheads="1"/>
        </xdr:cNvSpPr>
      </xdr:nvSpPr>
      <xdr:spPr bwMode="auto">
        <a:xfrm>
          <a:off x="16754475" y="3124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topLeftCell="E1" zoomScaleNormal="100" workbookViewId="0">
      <selection activeCell="J12" sqref="J12"/>
    </sheetView>
    <sheetView tabSelected="1" workbookViewId="1">
      <selection activeCell="E2" sqref="E2"/>
    </sheetView>
  </sheetViews>
  <sheetFormatPr defaultColWidth="9.140625" defaultRowHeight="21" customHeight="1"/>
  <cols>
    <col min="1" max="1" width="11" style="6" customWidth="1"/>
    <col min="2" max="2" width="9.28515625" style="6" customWidth="1"/>
    <col min="3" max="4" width="9.28515625" style="7" customWidth="1"/>
    <col min="5" max="5" width="71.42578125" style="1" customWidth="1"/>
    <col min="6" max="6" width="27.5703125" style="1" customWidth="1"/>
    <col min="7" max="7" width="29.7109375" style="1" customWidth="1"/>
    <col min="8" max="8" width="28.42578125" style="1" customWidth="1"/>
    <col min="9" max="9" width="32.140625" style="1" bestFit="1" customWidth="1"/>
    <col min="10" max="10" width="28.140625" style="1" customWidth="1"/>
    <col min="11" max="11" width="13.42578125" style="1" bestFit="1" customWidth="1"/>
    <col min="12" max="12" width="17.140625" style="1" customWidth="1"/>
    <col min="13" max="13" width="15.5703125" style="1" bestFit="1" customWidth="1"/>
    <col min="14" max="14" width="11.85546875" style="1" bestFit="1" customWidth="1"/>
    <col min="15" max="16" width="9.140625" style="1"/>
    <col min="17" max="17" width="12.85546875" style="1" bestFit="1" customWidth="1"/>
    <col min="18" max="18" width="9.140625" style="1"/>
    <col min="19" max="19" width="11.85546875" style="1" bestFit="1" customWidth="1"/>
    <col min="20" max="20" width="18.28515625" style="1" customWidth="1"/>
    <col min="21" max="16384" width="9.140625" style="1"/>
  </cols>
  <sheetData>
    <row r="1" spans="1:12" ht="39.950000000000003" customHeight="1">
      <c r="E1" s="131" t="s">
        <v>379</v>
      </c>
      <c r="F1" s="132"/>
      <c r="G1" s="132"/>
      <c r="H1" s="132"/>
      <c r="I1" s="132"/>
      <c r="J1" s="133"/>
    </row>
    <row r="2" spans="1:12" ht="39.950000000000003" customHeight="1">
      <c r="A2" s="2" t="s">
        <v>55</v>
      </c>
      <c r="B2" s="3" t="s">
        <v>1</v>
      </c>
      <c r="C2" s="3" t="s">
        <v>8</v>
      </c>
      <c r="D2" s="3" t="s">
        <v>9</v>
      </c>
      <c r="E2" s="96" t="s">
        <v>266</v>
      </c>
      <c r="F2" s="4" t="s">
        <v>251</v>
      </c>
      <c r="G2" s="4" t="s">
        <v>301</v>
      </c>
      <c r="H2" s="4" t="s">
        <v>302</v>
      </c>
      <c r="I2" s="4" t="s">
        <v>299</v>
      </c>
      <c r="J2" s="97" t="s">
        <v>300</v>
      </c>
    </row>
    <row r="3" spans="1:12" ht="21" hidden="1" customHeight="1">
      <c r="A3" s="5"/>
      <c r="E3" s="98"/>
      <c r="F3" s="40"/>
      <c r="G3" s="8"/>
      <c r="I3" s="8" t="s">
        <v>0</v>
      </c>
      <c r="J3" s="99"/>
    </row>
    <row r="4" spans="1:12" ht="21" hidden="1" customHeight="1">
      <c r="A4" s="5" t="s">
        <v>57</v>
      </c>
      <c r="B4" s="6" t="s">
        <v>16</v>
      </c>
      <c r="E4" s="98" t="s">
        <v>67</v>
      </c>
      <c r="F4" s="8">
        <v>0</v>
      </c>
      <c r="G4" s="8">
        <f>H4-F4</f>
        <v>0</v>
      </c>
      <c r="H4" s="8">
        <v>0</v>
      </c>
      <c r="I4" s="8">
        <f>J4-H4</f>
        <v>0</v>
      </c>
      <c r="J4" s="99">
        <v>0</v>
      </c>
    </row>
    <row r="5" spans="1:12" ht="21" hidden="1" customHeight="1">
      <c r="A5" s="5" t="s">
        <v>27</v>
      </c>
      <c r="B5" s="6" t="s">
        <v>16</v>
      </c>
      <c r="C5" s="7" t="s">
        <v>56</v>
      </c>
      <c r="E5" s="100" t="s">
        <v>28</v>
      </c>
      <c r="F5" s="8">
        <v>0</v>
      </c>
      <c r="G5" s="8">
        <f>H5-F5</f>
        <v>0</v>
      </c>
      <c r="H5" s="8"/>
      <c r="I5" s="8">
        <f>J5-H5</f>
        <v>0</v>
      </c>
      <c r="J5" s="99">
        <v>0</v>
      </c>
    </row>
    <row r="6" spans="1:12" s="13" customFormat="1" ht="21" hidden="1" customHeight="1" thickBot="1">
      <c r="A6" s="9"/>
      <c r="B6" s="10"/>
      <c r="C6" s="11"/>
      <c r="D6" s="11"/>
      <c r="E6" s="101" t="s">
        <v>11</v>
      </c>
      <c r="F6" s="12">
        <f>SUBTOTAL(9,F4:F5)</f>
        <v>0</v>
      </c>
      <c r="G6" s="12">
        <f>H6-F6</f>
        <v>0</v>
      </c>
      <c r="H6" s="12">
        <f>SUBTOTAL(9,H4:H5)</f>
        <v>0</v>
      </c>
      <c r="I6" s="12">
        <f>J6-H6</f>
        <v>0</v>
      </c>
      <c r="J6" s="102">
        <f>SUBTOTAL(9,J4:J5)</f>
        <v>0</v>
      </c>
    </row>
    <row r="7" spans="1:12" ht="21" hidden="1" customHeight="1" thickTop="1">
      <c r="A7" s="5"/>
      <c r="E7" s="98" t="s">
        <v>13</v>
      </c>
      <c r="F7" s="8"/>
      <c r="G7" s="8"/>
      <c r="H7" s="8"/>
      <c r="I7" s="8"/>
      <c r="J7" s="99"/>
    </row>
    <row r="8" spans="1:12" ht="21" hidden="1" customHeight="1">
      <c r="A8" s="5" t="s">
        <v>0</v>
      </c>
      <c r="B8" s="6" t="s">
        <v>0</v>
      </c>
      <c r="E8" s="100" t="s">
        <v>0</v>
      </c>
      <c r="F8" s="8"/>
      <c r="G8" s="8">
        <f>H8-F8</f>
        <v>0</v>
      </c>
      <c r="H8" s="8">
        <v>0</v>
      </c>
      <c r="I8" s="8">
        <f>J8-H8</f>
        <v>0</v>
      </c>
      <c r="J8" s="99">
        <v>0</v>
      </c>
    </row>
    <row r="9" spans="1:12" ht="21" hidden="1" customHeight="1" thickBot="1">
      <c r="A9" s="5"/>
      <c r="E9" s="101" t="s">
        <v>42</v>
      </c>
      <c r="F9" s="12">
        <f>SUBTOTAL(9,F6:F8)</f>
        <v>0</v>
      </c>
      <c r="G9" s="12">
        <f>H9-F9</f>
        <v>0</v>
      </c>
      <c r="H9" s="12">
        <f>SUBTOTAL(9,H6:H8)</f>
        <v>0</v>
      </c>
      <c r="I9" s="12">
        <f>J9-H9</f>
        <v>0</v>
      </c>
      <c r="J9" s="102">
        <f>SUBTOTAL(9,J6:J8)</f>
        <v>0</v>
      </c>
    </row>
    <row r="10" spans="1:12" ht="21" customHeight="1">
      <c r="A10" s="5"/>
      <c r="E10" s="98" t="s">
        <v>2</v>
      </c>
      <c r="F10" s="8"/>
      <c r="G10" s="8"/>
      <c r="H10" s="8"/>
      <c r="I10" s="8"/>
      <c r="J10" s="99"/>
    </row>
    <row r="11" spans="1:12" ht="21" hidden="1" customHeight="1">
      <c r="A11" s="5" t="s">
        <v>230</v>
      </c>
      <c r="B11" s="6" t="s">
        <v>16</v>
      </c>
      <c r="E11" s="103" t="s">
        <v>231</v>
      </c>
      <c r="F11" s="8">
        <v>0</v>
      </c>
      <c r="G11" s="8">
        <f t="shared" ref="G11:G14" si="0">H11-F11</f>
        <v>0</v>
      </c>
      <c r="H11" s="8">
        <v>0</v>
      </c>
      <c r="I11" s="8">
        <f t="shared" ref="I11:I37" si="1">J11-H11</f>
        <v>0</v>
      </c>
      <c r="J11" s="99">
        <v>0</v>
      </c>
    </row>
    <row r="12" spans="1:12" ht="21" customHeight="1">
      <c r="A12" s="5" t="s">
        <v>188</v>
      </c>
      <c r="B12" s="6" t="s">
        <v>16</v>
      </c>
      <c r="E12" s="103" t="s">
        <v>133</v>
      </c>
      <c r="F12" s="8">
        <v>4341488</v>
      </c>
      <c r="G12" s="8">
        <f t="shared" si="0"/>
        <v>0</v>
      </c>
      <c r="H12" s="8">
        <v>4341488</v>
      </c>
      <c r="I12" s="8">
        <f t="shared" si="1"/>
        <v>0</v>
      </c>
      <c r="J12" s="99">
        <v>4341488</v>
      </c>
    </row>
    <row r="13" spans="1:12" ht="21" hidden="1" customHeight="1">
      <c r="A13" s="5" t="s">
        <v>39</v>
      </c>
      <c r="B13" s="6" t="s">
        <v>16</v>
      </c>
      <c r="E13" s="103" t="s">
        <v>248</v>
      </c>
      <c r="F13" s="8">
        <v>0</v>
      </c>
      <c r="G13" s="8">
        <f t="shared" si="0"/>
        <v>0</v>
      </c>
      <c r="H13" s="8">
        <v>0</v>
      </c>
      <c r="I13" s="8">
        <f t="shared" si="1"/>
        <v>0</v>
      </c>
      <c r="J13" s="99"/>
    </row>
    <row r="14" spans="1:12" ht="21" hidden="1" customHeight="1">
      <c r="A14" s="5" t="s">
        <v>17</v>
      </c>
      <c r="B14" s="6" t="s">
        <v>16</v>
      </c>
      <c r="E14" s="100" t="s">
        <v>18</v>
      </c>
      <c r="F14" s="8">
        <v>0</v>
      </c>
      <c r="G14" s="8">
        <f t="shared" si="0"/>
        <v>0</v>
      </c>
      <c r="H14" s="8">
        <v>0</v>
      </c>
      <c r="I14" s="8">
        <f t="shared" si="1"/>
        <v>0</v>
      </c>
      <c r="J14" s="99"/>
    </row>
    <row r="15" spans="1:12" ht="21" customHeight="1">
      <c r="A15" s="5" t="s">
        <v>34</v>
      </c>
      <c r="B15" s="6" t="s">
        <v>16</v>
      </c>
      <c r="C15" s="7" t="s">
        <v>93</v>
      </c>
      <c r="E15" s="103" t="s">
        <v>269</v>
      </c>
      <c r="F15" s="8">
        <v>0</v>
      </c>
      <c r="G15" s="8">
        <f t="shared" ref="G15:G16" si="2">H15-F15</f>
        <v>28700</v>
      </c>
      <c r="H15" s="8">
        <v>28700</v>
      </c>
      <c r="I15" s="8">
        <f t="shared" si="1"/>
        <v>0</v>
      </c>
      <c r="J15" s="99">
        <v>28700</v>
      </c>
    </row>
    <row r="16" spans="1:12" ht="21" customHeight="1">
      <c r="A16" s="5" t="s">
        <v>64</v>
      </c>
      <c r="B16" s="14" t="s">
        <v>16</v>
      </c>
      <c r="D16" s="7" t="s">
        <v>0</v>
      </c>
      <c r="E16" s="103" t="s">
        <v>232</v>
      </c>
      <c r="F16" s="8">
        <v>0</v>
      </c>
      <c r="G16" s="8">
        <f t="shared" si="2"/>
        <v>0</v>
      </c>
      <c r="H16" s="8">
        <v>0</v>
      </c>
      <c r="I16" s="8">
        <f t="shared" si="1"/>
        <v>0</v>
      </c>
      <c r="J16" s="99">
        <v>0</v>
      </c>
      <c r="L16" s="8"/>
    </row>
    <row r="17" spans="1:13" ht="21" customHeight="1" thickBot="1">
      <c r="A17" s="5"/>
      <c r="E17" s="101" t="s">
        <v>3</v>
      </c>
      <c r="F17" s="12">
        <f>SUBTOTAL(9,F11:F16)</f>
        <v>4341488</v>
      </c>
      <c r="G17" s="12">
        <f>SUBTOTAL(9,G11:G16)</f>
        <v>28700</v>
      </c>
      <c r="H17" s="12">
        <f>SUBTOTAL(9,H11:H16)</f>
        <v>4370188</v>
      </c>
      <c r="I17" s="12">
        <f>SUBTOTAL(9,I11:I16)</f>
        <v>0</v>
      </c>
      <c r="J17" s="102">
        <f>SUBTOTAL(9,J11:J16)</f>
        <v>4370188</v>
      </c>
    </row>
    <row r="18" spans="1:13" ht="21" customHeight="1" thickTop="1">
      <c r="A18" s="5"/>
      <c r="E18" s="98" t="s">
        <v>4</v>
      </c>
      <c r="F18" s="8"/>
      <c r="G18" s="8"/>
      <c r="H18" s="8"/>
      <c r="I18" s="8" t="s">
        <v>0</v>
      </c>
      <c r="J18" s="99"/>
    </row>
    <row r="19" spans="1:13" ht="21" hidden="1" customHeight="1">
      <c r="A19" s="5" t="s">
        <v>30</v>
      </c>
      <c r="B19" s="6" t="s">
        <v>16</v>
      </c>
      <c r="E19" s="100" t="s">
        <v>31</v>
      </c>
      <c r="F19" s="8">
        <v>0</v>
      </c>
      <c r="G19" s="8">
        <f t="shared" ref="G19:G44" si="3">H19-F19</f>
        <v>0</v>
      </c>
      <c r="H19" s="8">
        <v>0</v>
      </c>
      <c r="I19" s="8">
        <f t="shared" si="1"/>
        <v>0</v>
      </c>
      <c r="J19" s="99">
        <v>0</v>
      </c>
    </row>
    <row r="20" spans="1:13" ht="21" customHeight="1">
      <c r="A20" s="5">
        <v>3425</v>
      </c>
      <c r="B20" s="6" t="s">
        <v>16</v>
      </c>
      <c r="C20" s="11"/>
      <c r="D20" s="11"/>
      <c r="E20" s="104" t="s">
        <v>130</v>
      </c>
      <c r="F20" s="8">
        <v>95000</v>
      </c>
      <c r="G20" s="8">
        <f t="shared" si="3"/>
        <v>0</v>
      </c>
      <c r="H20" s="8">
        <v>95000</v>
      </c>
      <c r="I20" s="8">
        <f t="shared" si="1"/>
        <v>0</v>
      </c>
      <c r="J20" s="99">
        <v>95000</v>
      </c>
    </row>
    <row r="21" spans="1:13" ht="21" hidden="1" customHeight="1">
      <c r="A21" s="5">
        <v>3431</v>
      </c>
      <c r="B21" s="6" t="s">
        <v>16</v>
      </c>
      <c r="E21" s="104" t="s">
        <v>249</v>
      </c>
      <c r="F21" s="8">
        <v>0</v>
      </c>
      <c r="G21" s="8">
        <f t="shared" si="3"/>
        <v>0</v>
      </c>
      <c r="H21" s="8">
        <v>0</v>
      </c>
      <c r="I21" s="8">
        <f t="shared" si="1"/>
        <v>0</v>
      </c>
      <c r="J21" s="99"/>
    </row>
    <row r="22" spans="1:13" ht="21" customHeight="1">
      <c r="A22" s="5" t="s">
        <v>80</v>
      </c>
      <c r="B22" s="6" t="s">
        <v>16</v>
      </c>
      <c r="E22" s="104" t="s">
        <v>131</v>
      </c>
      <c r="F22" s="8">
        <v>15000</v>
      </c>
      <c r="G22" s="8">
        <f t="shared" si="3"/>
        <v>0</v>
      </c>
      <c r="H22" s="8">
        <v>15000</v>
      </c>
      <c r="I22" s="8">
        <f t="shared" si="1"/>
        <v>0</v>
      </c>
      <c r="J22" s="99">
        <v>15000</v>
      </c>
    </row>
    <row r="23" spans="1:13" ht="28.5" customHeight="1">
      <c r="A23" s="55" t="s">
        <v>81</v>
      </c>
      <c r="B23" s="56" t="s">
        <v>16</v>
      </c>
      <c r="C23" s="57"/>
      <c r="D23" s="57"/>
      <c r="E23" s="105" t="s">
        <v>134</v>
      </c>
      <c r="F23" s="58">
        <v>950000</v>
      </c>
      <c r="G23" s="8">
        <f t="shared" si="3"/>
        <v>0</v>
      </c>
      <c r="H23" s="58">
        <v>950000</v>
      </c>
      <c r="I23" s="58">
        <f t="shared" si="1"/>
        <v>0</v>
      </c>
      <c r="J23" s="106">
        <v>950000</v>
      </c>
    </row>
    <row r="24" spans="1:13" ht="21" hidden="1" customHeight="1">
      <c r="A24" s="55" t="s">
        <v>82</v>
      </c>
      <c r="B24" s="56" t="s">
        <v>16</v>
      </c>
      <c r="C24" s="57" t="s">
        <v>102</v>
      </c>
      <c r="D24" s="57"/>
      <c r="E24" s="104" t="s">
        <v>83</v>
      </c>
      <c r="F24" s="8">
        <v>0</v>
      </c>
      <c r="G24" s="8">
        <f t="shared" si="3"/>
        <v>0</v>
      </c>
      <c r="H24" s="8">
        <v>0</v>
      </c>
      <c r="I24" s="8">
        <f t="shared" si="1"/>
        <v>0</v>
      </c>
      <c r="J24" s="99"/>
    </row>
    <row r="25" spans="1:13" ht="21" customHeight="1">
      <c r="A25" s="55" t="s">
        <v>84</v>
      </c>
      <c r="B25" s="56" t="s">
        <v>16</v>
      </c>
      <c r="C25" s="57"/>
      <c r="D25" s="57"/>
      <c r="E25" s="104" t="s">
        <v>86</v>
      </c>
      <c r="F25" s="8">
        <v>35000</v>
      </c>
      <c r="G25" s="8">
        <f t="shared" si="3"/>
        <v>0</v>
      </c>
      <c r="H25" s="8">
        <v>35000</v>
      </c>
      <c r="I25" s="8">
        <f t="shared" si="1"/>
        <v>0</v>
      </c>
      <c r="J25" s="99">
        <v>35000</v>
      </c>
    </row>
    <row r="26" spans="1:13" ht="21" customHeight="1">
      <c r="A26" s="55" t="s">
        <v>85</v>
      </c>
      <c r="B26" s="56" t="s">
        <v>16</v>
      </c>
      <c r="C26" s="57"/>
      <c r="D26" s="57"/>
      <c r="E26" s="104" t="s">
        <v>87</v>
      </c>
      <c r="F26" s="8">
        <v>170000</v>
      </c>
      <c r="G26" s="8">
        <f t="shared" si="3"/>
        <v>0</v>
      </c>
      <c r="H26" s="8">
        <v>170000</v>
      </c>
      <c r="I26" s="8">
        <f t="shared" si="1"/>
        <v>0</v>
      </c>
      <c r="J26" s="99">
        <v>170000</v>
      </c>
    </row>
    <row r="27" spans="1:13" ht="21" hidden="1" customHeight="1">
      <c r="A27" s="5" t="s">
        <v>44</v>
      </c>
      <c r="B27" s="6" t="s">
        <v>16</v>
      </c>
      <c r="C27" s="7" t="s">
        <v>101</v>
      </c>
      <c r="E27" s="104" t="s">
        <v>250</v>
      </c>
      <c r="F27" s="8">
        <v>0</v>
      </c>
      <c r="G27" s="8">
        <f t="shared" si="3"/>
        <v>0</v>
      </c>
      <c r="H27" s="8">
        <v>0</v>
      </c>
      <c r="I27" s="8">
        <f t="shared" si="1"/>
        <v>0</v>
      </c>
      <c r="J27" s="99"/>
    </row>
    <row r="28" spans="1:13" ht="21" customHeight="1">
      <c r="A28" s="5" t="s">
        <v>252</v>
      </c>
      <c r="B28" s="6" t="s">
        <v>16</v>
      </c>
      <c r="E28" s="104" t="s">
        <v>253</v>
      </c>
      <c r="F28" s="8">
        <v>2500</v>
      </c>
      <c r="G28" s="8">
        <f t="shared" si="3"/>
        <v>0</v>
      </c>
      <c r="H28" s="8">
        <v>2500</v>
      </c>
      <c r="I28" s="8">
        <f t="shared" si="1"/>
        <v>0</v>
      </c>
      <c r="J28" s="99">
        <v>2500</v>
      </c>
    </row>
    <row r="29" spans="1:13" ht="21" customHeight="1">
      <c r="A29" s="5" t="s">
        <v>88</v>
      </c>
      <c r="B29" s="6" t="s">
        <v>16</v>
      </c>
      <c r="E29" s="104" t="s">
        <v>89</v>
      </c>
      <c r="F29" s="8">
        <v>67000</v>
      </c>
      <c r="G29" s="8">
        <f t="shared" si="3"/>
        <v>0</v>
      </c>
      <c r="H29" s="8">
        <v>67000</v>
      </c>
      <c r="I29" s="8">
        <f t="shared" si="1"/>
        <v>0</v>
      </c>
      <c r="J29" s="99">
        <v>67000</v>
      </c>
    </row>
    <row r="30" spans="1:13" ht="21" customHeight="1">
      <c r="A30" s="5" t="s">
        <v>90</v>
      </c>
      <c r="B30" s="6" t="s">
        <v>16</v>
      </c>
      <c r="C30" s="7" t="s">
        <v>0</v>
      </c>
      <c r="E30" s="104" t="s">
        <v>114</v>
      </c>
      <c r="F30" s="8">
        <v>225000</v>
      </c>
      <c r="G30" s="8">
        <f t="shared" si="3"/>
        <v>0</v>
      </c>
      <c r="H30" s="8">
        <v>225000</v>
      </c>
      <c r="I30" s="8">
        <f t="shared" si="1"/>
        <v>0</v>
      </c>
      <c r="J30" s="99">
        <v>225000</v>
      </c>
      <c r="M30" s="16"/>
    </row>
    <row r="31" spans="1:13" ht="21" hidden="1" customHeight="1">
      <c r="A31" s="5" t="s">
        <v>90</v>
      </c>
      <c r="B31" s="6" t="s">
        <v>16</v>
      </c>
      <c r="C31" s="7" t="s">
        <v>91</v>
      </c>
      <c r="E31" s="104" t="s">
        <v>92</v>
      </c>
      <c r="F31" s="8">
        <v>0</v>
      </c>
      <c r="G31" s="8">
        <f t="shared" si="3"/>
        <v>0</v>
      </c>
      <c r="H31" s="8">
        <v>0</v>
      </c>
      <c r="I31" s="8">
        <f t="shared" si="1"/>
        <v>0</v>
      </c>
      <c r="J31" s="99"/>
      <c r="M31" s="16"/>
    </row>
    <row r="32" spans="1:13" ht="21" customHeight="1">
      <c r="A32" s="5" t="s">
        <v>19</v>
      </c>
      <c r="B32" s="6" t="s">
        <v>16</v>
      </c>
      <c r="C32" s="7" t="s">
        <v>93</v>
      </c>
      <c r="E32" s="104" t="s">
        <v>94</v>
      </c>
      <c r="F32" s="8">
        <v>0</v>
      </c>
      <c r="G32" s="8">
        <f t="shared" si="3"/>
        <v>257741</v>
      </c>
      <c r="H32" s="8">
        <v>257741</v>
      </c>
      <c r="I32" s="8">
        <f t="shared" si="1"/>
        <v>0</v>
      </c>
      <c r="J32" s="99">
        <v>257741</v>
      </c>
      <c r="L32" s="17"/>
      <c r="M32" s="16"/>
    </row>
    <row r="33" spans="1:14" ht="21" customHeight="1">
      <c r="A33" s="5" t="s">
        <v>95</v>
      </c>
      <c r="B33" s="6" t="s">
        <v>16</v>
      </c>
      <c r="C33" s="7" t="s">
        <v>0</v>
      </c>
      <c r="E33" s="104" t="s">
        <v>97</v>
      </c>
      <c r="F33" s="8">
        <v>5000</v>
      </c>
      <c r="G33" s="8">
        <f t="shared" si="3"/>
        <v>0</v>
      </c>
      <c r="H33" s="8">
        <v>5000</v>
      </c>
      <c r="I33" s="8">
        <f t="shared" si="1"/>
        <v>0</v>
      </c>
      <c r="J33" s="99">
        <v>5000</v>
      </c>
      <c r="L33" s="18"/>
    </row>
    <row r="34" spans="1:14" ht="21" hidden="1" customHeight="1">
      <c r="A34" s="5" t="s">
        <v>98</v>
      </c>
      <c r="B34" s="6" t="s">
        <v>16</v>
      </c>
      <c r="C34" s="7" t="s">
        <v>99</v>
      </c>
      <c r="E34" s="104" t="s">
        <v>100</v>
      </c>
      <c r="F34" s="8">
        <v>0</v>
      </c>
      <c r="G34" s="8">
        <f t="shared" si="3"/>
        <v>0</v>
      </c>
      <c r="H34" s="8">
        <v>0</v>
      </c>
      <c r="I34" s="8">
        <f t="shared" si="1"/>
        <v>0</v>
      </c>
      <c r="J34" s="99"/>
      <c r="L34" s="18"/>
    </row>
    <row r="35" spans="1:14" ht="21" hidden="1" customHeight="1">
      <c r="A35" s="5" t="s">
        <v>109</v>
      </c>
      <c r="B35" s="6" t="s">
        <v>16</v>
      </c>
      <c r="C35" s="7" t="s">
        <v>99</v>
      </c>
      <c r="E35" s="104" t="s">
        <v>110</v>
      </c>
      <c r="F35" s="8">
        <v>0</v>
      </c>
      <c r="G35" s="8">
        <f t="shared" si="3"/>
        <v>0</v>
      </c>
      <c r="H35" s="8">
        <v>0</v>
      </c>
      <c r="I35" s="8">
        <f t="shared" si="1"/>
        <v>0</v>
      </c>
      <c r="J35" s="99"/>
      <c r="L35" s="18"/>
    </row>
    <row r="36" spans="1:14" ht="21" hidden="1" customHeight="1">
      <c r="A36" s="5">
        <v>3495</v>
      </c>
      <c r="B36" s="6" t="s">
        <v>16</v>
      </c>
      <c r="C36" s="7" t="s">
        <v>96</v>
      </c>
      <c r="E36" s="104" t="s">
        <v>132</v>
      </c>
      <c r="F36" s="8">
        <v>0</v>
      </c>
      <c r="G36" s="8">
        <f t="shared" si="3"/>
        <v>0</v>
      </c>
      <c r="H36" s="8">
        <v>0</v>
      </c>
      <c r="I36" s="8">
        <f t="shared" si="1"/>
        <v>0</v>
      </c>
      <c r="J36" s="99"/>
      <c r="L36" s="15"/>
      <c r="M36" s="16"/>
      <c r="N36" s="16"/>
    </row>
    <row r="37" spans="1:14" ht="21" customHeight="1">
      <c r="A37" s="5" t="s">
        <v>109</v>
      </c>
      <c r="B37" s="6" t="s">
        <v>16</v>
      </c>
      <c r="E37" s="103" t="s">
        <v>233</v>
      </c>
      <c r="F37" s="8">
        <v>285000</v>
      </c>
      <c r="G37" s="8">
        <f t="shared" si="3"/>
        <v>0</v>
      </c>
      <c r="H37" s="116">
        <v>285000</v>
      </c>
      <c r="I37" s="8">
        <f t="shared" si="1"/>
        <v>0</v>
      </c>
      <c r="J37" s="99">
        <v>285000</v>
      </c>
      <c r="L37" s="15"/>
      <c r="M37" s="15"/>
      <c r="N37" s="16"/>
    </row>
    <row r="38" spans="1:14" ht="21" customHeight="1" thickBot="1">
      <c r="A38" s="5"/>
      <c r="E38" s="101" t="s">
        <v>5</v>
      </c>
      <c r="F38" s="12">
        <f>SUBTOTAL(9,F19:F37)</f>
        <v>1849500</v>
      </c>
      <c r="G38" s="12">
        <f t="shared" si="3"/>
        <v>257741</v>
      </c>
      <c r="H38" s="115">
        <f>SUBTOTAL(9,H19:H37)</f>
        <v>2107241</v>
      </c>
      <c r="I38" s="12">
        <f>SUBTOTAL(9,I19:I37)</f>
        <v>0</v>
      </c>
      <c r="J38" s="102">
        <f>SUBTOTAL(9,J19:J37)</f>
        <v>2107241</v>
      </c>
    </row>
    <row r="39" spans="1:14" ht="21" hidden="1" customHeight="1" thickTop="1">
      <c r="A39" s="5" t="s">
        <v>255</v>
      </c>
      <c r="B39" s="6" t="s">
        <v>22</v>
      </c>
      <c r="E39" s="103" t="s">
        <v>103</v>
      </c>
      <c r="F39" s="8">
        <v>0</v>
      </c>
      <c r="G39" s="8">
        <f t="shared" ref="G39" si="4">H39-F39</f>
        <v>0</v>
      </c>
      <c r="H39" s="8">
        <v>0</v>
      </c>
      <c r="I39" s="8">
        <f>+J39-H39</f>
        <v>0</v>
      </c>
      <c r="J39" s="99">
        <v>0</v>
      </c>
    </row>
    <row r="40" spans="1:14" ht="21" hidden="1" customHeight="1">
      <c r="A40" s="5">
        <v>3630</v>
      </c>
      <c r="B40" s="6">
        <v>9001</v>
      </c>
      <c r="E40" s="100" t="s">
        <v>14</v>
      </c>
      <c r="F40" s="8">
        <v>0</v>
      </c>
      <c r="G40" s="8">
        <f t="shared" si="3"/>
        <v>0</v>
      </c>
      <c r="H40" s="8">
        <v>0</v>
      </c>
      <c r="I40" s="8">
        <f>+J40-H40</f>
        <v>0</v>
      </c>
      <c r="J40" s="99">
        <v>0</v>
      </c>
    </row>
    <row r="41" spans="1:14" ht="21" hidden="1" customHeight="1">
      <c r="A41" s="5" t="s">
        <v>32</v>
      </c>
      <c r="B41" s="6" t="s">
        <v>22</v>
      </c>
      <c r="E41" s="100" t="s">
        <v>33</v>
      </c>
      <c r="F41" s="8">
        <v>0</v>
      </c>
      <c r="G41" s="8">
        <f t="shared" si="3"/>
        <v>0</v>
      </c>
      <c r="H41" s="8">
        <v>0</v>
      </c>
      <c r="I41" s="8">
        <f>+J41-H41</f>
        <v>0</v>
      </c>
      <c r="J41" s="99">
        <v>0</v>
      </c>
    </row>
    <row r="42" spans="1:14" ht="21" hidden="1" customHeight="1">
      <c r="A42" s="5" t="s">
        <v>23</v>
      </c>
      <c r="B42" s="6" t="s">
        <v>22</v>
      </c>
      <c r="E42" s="100" t="s">
        <v>24</v>
      </c>
      <c r="F42" s="8">
        <v>0</v>
      </c>
      <c r="G42" s="8">
        <f t="shared" si="3"/>
        <v>0</v>
      </c>
      <c r="H42" s="8">
        <v>0</v>
      </c>
      <c r="I42" s="8">
        <f>+J42-H42</f>
        <v>0</v>
      </c>
      <c r="J42" s="99">
        <v>0</v>
      </c>
    </row>
    <row r="43" spans="1:14" ht="21" hidden="1" customHeight="1" thickBot="1">
      <c r="A43" s="9"/>
      <c r="B43" s="10"/>
      <c r="C43" s="11"/>
      <c r="D43" s="11"/>
      <c r="E43" s="101" t="s">
        <v>15</v>
      </c>
      <c r="F43" s="12">
        <f>SUBTOTAL(9,F40:F42)</f>
        <v>0</v>
      </c>
      <c r="G43" s="12">
        <f t="shared" si="3"/>
        <v>0</v>
      </c>
      <c r="H43" s="12">
        <f>SUBTOTAL(9,H40:H42)</f>
        <v>0</v>
      </c>
      <c r="I43" s="12">
        <f>J43-H43</f>
        <v>0</v>
      </c>
      <c r="J43" s="102">
        <f>SUBTOTAL(9,J40:J42)</f>
        <v>0</v>
      </c>
    </row>
    <row r="44" spans="1:14" ht="21" customHeight="1" thickTop="1" thickBot="1">
      <c r="A44" s="5"/>
      <c r="E44" s="114" t="s">
        <v>6</v>
      </c>
      <c r="F44" s="12">
        <f>SUBTOTAL(9,F4:F43)</f>
        <v>6190988</v>
      </c>
      <c r="G44" s="12">
        <f t="shared" si="3"/>
        <v>286441</v>
      </c>
      <c r="H44" s="12">
        <f>SUBTOTAL(9,H4:H43)</f>
        <v>6477429</v>
      </c>
      <c r="I44" s="12">
        <f>J44-H44</f>
        <v>0</v>
      </c>
      <c r="J44" s="102">
        <f>SUBTOTAL(9,J4:J43)</f>
        <v>6477429</v>
      </c>
      <c r="M44" s="19"/>
    </row>
    <row r="45" spans="1:14" ht="21" customHeight="1" thickTop="1">
      <c r="A45" s="5"/>
      <c r="E45" s="100"/>
      <c r="F45" s="8"/>
      <c r="G45" s="8"/>
      <c r="H45" s="8"/>
      <c r="I45" s="8"/>
      <c r="J45" s="99"/>
    </row>
    <row r="46" spans="1:14" ht="21" customHeight="1">
      <c r="A46" s="5"/>
      <c r="E46" s="100" t="s">
        <v>254</v>
      </c>
      <c r="F46" s="8">
        <v>987028.04</v>
      </c>
      <c r="G46" s="8">
        <f>H46-F46</f>
        <v>0</v>
      </c>
      <c r="H46" s="8">
        <v>987028.04</v>
      </c>
      <c r="I46" s="8">
        <f>J46-H46</f>
        <v>0</v>
      </c>
      <c r="J46" s="99">
        <v>987028.04</v>
      </c>
    </row>
    <row r="47" spans="1:14" ht="21" hidden="1" customHeight="1">
      <c r="A47" s="5"/>
      <c r="D47" s="1"/>
      <c r="E47" s="107" t="s">
        <v>71</v>
      </c>
      <c r="F47" s="35">
        <v>0</v>
      </c>
      <c r="G47" s="8">
        <f>H47-F47</f>
        <v>0</v>
      </c>
      <c r="H47" s="8">
        <v>0</v>
      </c>
      <c r="I47" s="8">
        <f>J47-H47</f>
        <v>0</v>
      </c>
      <c r="J47" s="99">
        <v>0</v>
      </c>
    </row>
    <row r="48" spans="1:14" ht="21" hidden="1" customHeight="1">
      <c r="A48" s="5"/>
      <c r="D48" s="1"/>
      <c r="E48" s="107" t="s">
        <v>72</v>
      </c>
      <c r="F48" s="35">
        <v>0</v>
      </c>
      <c r="G48" s="8">
        <f t="shared" ref="G48:G52" si="5">H48-F48</f>
        <v>0</v>
      </c>
      <c r="H48" s="8">
        <v>0</v>
      </c>
      <c r="I48" s="8">
        <f t="shared" ref="I48:I52" si="6">J48-H48</f>
        <v>0</v>
      </c>
      <c r="J48" s="99">
        <v>0</v>
      </c>
    </row>
    <row r="49" spans="1:10" ht="21" hidden="1" customHeight="1">
      <c r="A49" s="5"/>
      <c r="D49" s="1"/>
      <c r="E49" s="107" t="s">
        <v>73</v>
      </c>
      <c r="F49" s="30">
        <v>0</v>
      </c>
      <c r="G49" s="8">
        <f t="shared" si="5"/>
        <v>0</v>
      </c>
      <c r="H49" s="8">
        <v>0</v>
      </c>
      <c r="I49" s="8">
        <f t="shared" si="6"/>
        <v>0</v>
      </c>
      <c r="J49" s="99">
        <v>0</v>
      </c>
    </row>
    <row r="50" spans="1:10" ht="21" hidden="1" customHeight="1">
      <c r="A50" s="5"/>
      <c r="D50" s="1"/>
      <c r="E50" s="107" t="s">
        <v>74</v>
      </c>
      <c r="F50" s="30">
        <v>0</v>
      </c>
      <c r="G50" s="8">
        <f t="shared" si="5"/>
        <v>0</v>
      </c>
      <c r="H50" s="8">
        <v>0</v>
      </c>
      <c r="I50" s="8">
        <f t="shared" si="6"/>
        <v>0</v>
      </c>
      <c r="J50" s="99">
        <v>0</v>
      </c>
    </row>
    <row r="51" spans="1:10" ht="21" hidden="1" customHeight="1">
      <c r="A51" s="5"/>
      <c r="D51" s="1"/>
      <c r="E51" s="107" t="s">
        <v>75</v>
      </c>
      <c r="F51" s="30">
        <v>0</v>
      </c>
      <c r="G51" s="8">
        <f t="shared" si="5"/>
        <v>0</v>
      </c>
      <c r="H51" s="8">
        <v>0</v>
      </c>
      <c r="I51" s="8">
        <f t="shared" si="6"/>
        <v>0</v>
      </c>
      <c r="J51" s="99">
        <v>0</v>
      </c>
    </row>
    <row r="52" spans="1:10" ht="21" hidden="1" customHeight="1">
      <c r="A52" s="5"/>
      <c r="E52" s="100" t="s">
        <v>76</v>
      </c>
      <c r="F52" s="30">
        <v>0</v>
      </c>
      <c r="G52" s="8">
        <f t="shared" si="5"/>
        <v>0</v>
      </c>
      <c r="H52" s="8">
        <v>0</v>
      </c>
      <c r="I52" s="8">
        <f t="shared" si="6"/>
        <v>0</v>
      </c>
      <c r="J52" s="99">
        <v>0</v>
      </c>
    </row>
    <row r="53" spans="1:10" s="13" customFormat="1" ht="21" customHeight="1" thickBot="1">
      <c r="A53" s="9"/>
      <c r="B53" s="10"/>
      <c r="C53" s="11"/>
      <c r="D53" s="11"/>
      <c r="E53" s="101" t="s">
        <v>7</v>
      </c>
      <c r="F53" s="12">
        <f>SUBTOTAL(9,F46:F52)</f>
        <v>987028.04</v>
      </c>
      <c r="G53" s="12">
        <f>SUBTOTAL(9,G46:G52)</f>
        <v>0</v>
      </c>
      <c r="H53" s="12">
        <f>SUBTOTAL(9,H46:H52)</f>
        <v>987028.04</v>
      </c>
      <c r="I53" s="12">
        <f t="shared" ref="I53:J53" si="7">SUBTOTAL(9,I46:I52)</f>
        <v>0</v>
      </c>
      <c r="J53" s="102">
        <f t="shared" si="7"/>
        <v>987028.04</v>
      </c>
    </row>
    <row r="54" spans="1:10" ht="21" customHeight="1" thickTop="1">
      <c r="A54" s="5"/>
      <c r="E54" s="100"/>
      <c r="F54" s="8"/>
      <c r="G54" s="8"/>
      <c r="H54" s="8"/>
      <c r="I54" s="8" t="s">
        <v>0</v>
      </c>
      <c r="J54" s="99"/>
    </row>
    <row r="55" spans="1:10" ht="21" customHeight="1">
      <c r="A55" s="5"/>
      <c r="E55" s="98"/>
      <c r="F55" s="20"/>
      <c r="G55" s="20"/>
      <c r="H55" s="20"/>
      <c r="I55" s="20"/>
      <c r="J55" s="108"/>
    </row>
    <row r="56" spans="1:10" ht="21" customHeight="1" thickBot="1">
      <c r="A56" s="21"/>
      <c r="B56" s="22"/>
      <c r="C56" s="3"/>
      <c r="D56" s="3"/>
      <c r="E56" s="109" t="s">
        <v>265</v>
      </c>
      <c r="F56" s="12">
        <f>SUBTOTAL(9,F4:F55)</f>
        <v>7178016.04</v>
      </c>
      <c r="G56" s="12">
        <f>G44+G53</f>
        <v>286441</v>
      </c>
      <c r="H56" s="12">
        <f>SUBTOTAL(9,H4:H55)</f>
        <v>7464457.04</v>
      </c>
      <c r="I56" s="12">
        <f>I44+I53</f>
        <v>0</v>
      </c>
      <c r="J56" s="102">
        <f>SUBTOTAL(9,J4:J55)</f>
        <v>7464457.04</v>
      </c>
    </row>
    <row r="57" spans="1:10" ht="21" customHeight="1" thickTop="1">
      <c r="F57" s="8" t="s">
        <v>0</v>
      </c>
      <c r="G57" s="23"/>
      <c r="H57" s="8"/>
      <c r="J57" s="23"/>
    </row>
    <row r="58" spans="1:10" ht="21" customHeight="1">
      <c r="F58" s="8"/>
      <c r="G58" s="23"/>
      <c r="H58" s="8"/>
      <c r="I58" s="23"/>
      <c r="J58" s="23"/>
    </row>
    <row r="59" spans="1:10" ht="21" customHeight="1">
      <c r="F59" s="24"/>
      <c r="H59" s="24"/>
    </row>
  </sheetData>
  <mergeCells count="1">
    <mergeCell ref="E1:J1"/>
  </mergeCells>
  <printOptions horizontalCentered="1" gridLines="1"/>
  <pageMargins left="0.5" right="0.5" top="1" bottom="0.5" header="0.5" footer="0.25"/>
  <pageSetup scale="59" fitToHeight="2" orientation="landscape" r:id="rId1"/>
  <headerFooter scaleWithDoc="0" alignWithMargins="0">
    <oddFooter>&amp;L&amp;A&amp;CPage 1</oddFooter>
  </headerFooter>
  <rowBreaks count="1" manualBreakCount="1">
    <brk id="29" min="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8"/>
  <sheetViews>
    <sheetView zoomScaleNormal="100" workbookViewId="0">
      <selection activeCell="D32" sqref="D32"/>
    </sheetView>
    <sheetView workbookViewId="1">
      <selection activeCell="A2" sqref="A2:B2"/>
    </sheetView>
  </sheetViews>
  <sheetFormatPr defaultColWidth="9.140625" defaultRowHeight="24.95" customHeight="1"/>
  <cols>
    <col min="1" max="1" width="56.42578125" style="27" customWidth="1"/>
    <col min="2" max="2" width="9" style="27" customWidth="1"/>
    <col min="3" max="3" width="27.7109375" style="27" customWidth="1"/>
    <col min="4" max="4" width="30" style="27" bestFit="1" customWidth="1"/>
    <col min="5" max="6" width="27.7109375" style="27" customWidth="1"/>
    <col min="7" max="7" width="30" style="27" bestFit="1" customWidth="1"/>
    <col min="8" max="8" width="28.85546875" style="39" customWidth="1"/>
    <col min="9" max="9" width="59" style="53" customWidth="1"/>
    <col min="10" max="10" width="136.85546875" style="27" customWidth="1"/>
    <col min="11" max="16384" width="9.140625" style="27"/>
  </cols>
  <sheetData>
    <row r="1" spans="1:10" ht="30" customHeight="1">
      <c r="A1" s="136" t="s">
        <v>380</v>
      </c>
      <c r="B1" s="137"/>
      <c r="C1" s="137"/>
      <c r="D1" s="137"/>
      <c r="E1" s="137"/>
      <c r="F1" s="137"/>
      <c r="G1" s="137"/>
      <c r="H1" s="138"/>
    </row>
    <row r="2" spans="1:10" ht="66.75" customHeight="1">
      <c r="A2" s="134" t="s">
        <v>266</v>
      </c>
      <c r="B2" s="135"/>
      <c r="C2" s="28" t="s">
        <v>104</v>
      </c>
      <c r="D2" s="29" t="s">
        <v>301</v>
      </c>
      <c r="E2" s="29" t="s">
        <v>305</v>
      </c>
      <c r="F2" s="29" t="s">
        <v>303</v>
      </c>
      <c r="G2" s="29" t="s">
        <v>304</v>
      </c>
      <c r="H2" s="90" t="s">
        <v>300</v>
      </c>
      <c r="I2" s="28" t="s">
        <v>20</v>
      </c>
    </row>
    <row r="3" spans="1:10" ht="42.75" customHeight="1">
      <c r="A3" s="112" t="s">
        <v>270</v>
      </c>
      <c r="B3" s="37">
        <v>5000</v>
      </c>
      <c r="C3" s="30">
        <v>1946039</v>
      </c>
      <c r="D3" s="30">
        <f t="shared" ref="D3:D18" si="0">E3-C3</f>
        <v>188079.29999999981</v>
      </c>
      <c r="E3" s="31">
        <v>2134118.2999999998</v>
      </c>
      <c r="F3" s="31">
        <f>'INCREASE(DECREASE)'!B8</f>
        <v>0</v>
      </c>
      <c r="G3" s="30">
        <f>H3-F3-E3</f>
        <v>29684</v>
      </c>
      <c r="H3" s="91">
        <f>2057935.3+71267+28700+5900</f>
        <v>2163802.2999999998</v>
      </c>
      <c r="I3" s="88" t="s">
        <v>0</v>
      </c>
      <c r="J3" s="43"/>
    </row>
    <row r="4" spans="1:10" ht="39.950000000000003" customHeight="1">
      <c r="A4" s="112" t="s">
        <v>277</v>
      </c>
      <c r="B4" s="37">
        <v>6100</v>
      </c>
      <c r="C4" s="31">
        <v>931192</v>
      </c>
      <c r="D4" s="30">
        <f t="shared" si="0"/>
        <v>8000</v>
      </c>
      <c r="E4" s="31">
        <v>939192</v>
      </c>
      <c r="F4" s="31">
        <f>'INCREASE(DECREASE)'!C8</f>
        <v>0</v>
      </c>
      <c r="G4" s="30">
        <f>H4-F4-E4</f>
        <v>0</v>
      </c>
      <c r="H4" s="91">
        <v>939192</v>
      </c>
      <c r="I4" s="88" t="s">
        <v>0</v>
      </c>
    </row>
    <row r="5" spans="1:10" ht="39.950000000000003" hidden="1" customHeight="1">
      <c r="A5" s="112" t="s">
        <v>283</v>
      </c>
      <c r="B5" s="37">
        <v>6200</v>
      </c>
      <c r="C5" s="31">
        <v>0</v>
      </c>
      <c r="D5" s="30">
        <f t="shared" si="0"/>
        <v>0</v>
      </c>
      <c r="E5" s="30">
        <v>0</v>
      </c>
      <c r="F5" s="31">
        <v>0</v>
      </c>
      <c r="G5" s="30">
        <f t="shared" ref="G5:G19" si="1">H5-F5-E5</f>
        <v>0</v>
      </c>
      <c r="H5" s="92">
        <v>0</v>
      </c>
      <c r="I5" s="88" t="s">
        <v>0</v>
      </c>
    </row>
    <row r="6" spans="1:10" ht="39.950000000000003" customHeight="1">
      <c r="A6" s="112" t="s">
        <v>271</v>
      </c>
      <c r="B6" s="37">
        <v>6300</v>
      </c>
      <c r="C6" s="30">
        <v>226451</v>
      </c>
      <c r="D6" s="30">
        <f t="shared" si="0"/>
        <v>0</v>
      </c>
      <c r="E6" s="30">
        <v>226451</v>
      </c>
      <c r="F6" s="31">
        <f>'INCREASE(DECREASE)'!E8</f>
        <v>0</v>
      </c>
      <c r="G6" s="30">
        <f t="shared" si="1"/>
        <v>0</v>
      </c>
      <c r="H6" s="92">
        <v>226451</v>
      </c>
      <c r="I6" s="88" t="s">
        <v>0</v>
      </c>
    </row>
    <row r="7" spans="1:10" ht="39.950000000000003" hidden="1" customHeight="1">
      <c r="A7" s="112" t="s">
        <v>284</v>
      </c>
      <c r="B7" s="37">
        <v>6400</v>
      </c>
      <c r="C7" s="30">
        <v>0</v>
      </c>
      <c r="D7" s="30">
        <f t="shared" si="0"/>
        <v>0</v>
      </c>
      <c r="E7" s="30">
        <v>0</v>
      </c>
      <c r="F7" s="31">
        <v>0</v>
      </c>
      <c r="G7" s="30">
        <f t="shared" si="1"/>
        <v>0</v>
      </c>
      <c r="H7" s="92">
        <v>0</v>
      </c>
      <c r="I7" s="88" t="s">
        <v>0</v>
      </c>
    </row>
    <row r="8" spans="1:10" ht="39.950000000000003" customHeight="1">
      <c r="A8" s="112" t="s">
        <v>272</v>
      </c>
      <c r="B8" s="37">
        <v>6500</v>
      </c>
      <c r="C8" s="30">
        <v>126899</v>
      </c>
      <c r="D8" s="30">
        <f t="shared" si="0"/>
        <v>0</v>
      </c>
      <c r="E8" s="30">
        <v>126899</v>
      </c>
      <c r="F8" s="31">
        <f>'INCREASE(DECREASE)'!G8</f>
        <v>0</v>
      </c>
      <c r="G8" s="30">
        <f t="shared" si="1"/>
        <v>0</v>
      </c>
      <c r="H8" s="92">
        <v>126899</v>
      </c>
      <c r="I8" s="88" t="s">
        <v>0</v>
      </c>
    </row>
    <row r="9" spans="1:10" ht="39.950000000000003" hidden="1" customHeight="1">
      <c r="A9" s="112" t="s">
        <v>285</v>
      </c>
      <c r="B9" s="37">
        <v>7100</v>
      </c>
      <c r="C9" s="30">
        <v>0</v>
      </c>
      <c r="D9" s="30">
        <f t="shared" si="0"/>
        <v>0</v>
      </c>
      <c r="E9" s="30">
        <v>0</v>
      </c>
      <c r="F9" s="31">
        <v>0</v>
      </c>
      <c r="G9" s="30">
        <f t="shared" si="1"/>
        <v>0</v>
      </c>
      <c r="H9" s="92">
        <v>0</v>
      </c>
      <c r="I9" s="88" t="s">
        <v>0</v>
      </c>
    </row>
    <row r="10" spans="1:10" ht="39.950000000000003" hidden="1" customHeight="1">
      <c r="A10" s="112" t="s">
        <v>286</v>
      </c>
      <c r="B10" s="37">
        <v>7200</v>
      </c>
      <c r="C10" s="30">
        <v>0</v>
      </c>
      <c r="D10" s="30">
        <f t="shared" si="0"/>
        <v>0</v>
      </c>
      <c r="E10" s="30">
        <v>0</v>
      </c>
      <c r="F10" s="31">
        <v>0</v>
      </c>
      <c r="G10" s="30">
        <f t="shared" si="1"/>
        <v>0</v>
      </c>
      <c r="H10" s="92">
        <v>0</v>
      </c>
      <c r="I10" s="88"/>
    </row>
    <row r="11" spans="1:10" ht="39.950000000000003" customHeight="1">
      <c r="A11" s="112" t="s">
        <v>273</v>
      </c>
      <c r="B11" s="37">
        <v>7300</v>
      </c>
      <c r="C11" s="30">
        <v>1017421</v>
      </c>
      <c r="D11" s="30">
        <f t="shared" si="0"/>
        <v>-147156.44999999995</v>
      </c>
      <c r="E11" s="30">
        <v>870264.55</v>
      </c>
      <c r="F11" s="31">
        <f>'INCREASE(DECREASE)'!J8</f>
        <v>0</v>
      </c>
      <c r="G11" s="30">
        <f t="shared" si="1"/>
        <v>-53284</v>
      </c>
      <c r="H11" s="92">
        <v>816980.55</v>
      </c>
      <c r="I11" s="88" t="s">
        <v>0</v>
      </c>
    </row>
    <row r="12" spans="1:10" ht="39.950000000000003" hidden="1" customHeight="1">
      <c r="A12" s="112" t="s">
        <v>287</v>
      </c>
      <c r="B12" s="37">
        <v>7400</v>
      </c>
      <c r="C12" s="30">
        <v>0</v>
      </c>
      <c r="D12" s="30">
        <f t="shared" si="0"/>
        <v>0</v>
      </c>
      <c r="E12" s="30">
        <v>0</v>
      </c>
      <c r="F12" s="31">
        <v>0</v>
      </c>
      <c r="G12" s="30">
        <f t="shared" si="1"/>
        <v>0</v>
      </c>
      <c r="H12" s="92">
        <v>0</v>
      </c>
      <c r="I12" s="88" t="s">
        <v>0</v>
      </c>
    </row>
    <row r="13" spans="1:10" ht="39.950000000000003" hidden="1" customHeight="1">
      <c r="A13" s="112" t="s">
        <v>288</v>
      </c>
      <c r="B13" s="37">
        <v>7500</v>
      </c>
      <c r="C13" s="30">
        <v>0</v>
      </c>
      <c r="D13" s="30">
        <f t="shared" si="0"/>
        <v>0</v>
      </c>
      <c r="E13" s="30">
        <v>0</v>
      </c>
      <c r="F13" s="31">
        <v>0</v>
      </c>
      <c r="G13" s="30">
        <f t="shared" si="1"/>
        <v>0</v>
      </c>
      <c r="H13" s="92">
        <v>0</v>
      </c>
      <c r="I13" s="88" t="s">
        <v>0</v>
      </c>
    </row>
    <row r="14" spans="1:10" ht="39.950000000000003" hidden="1" customHeight="1">
      <c r="A14" s="112" t="s">
        <v>289</v>
      </c>
      <c r="B14" s="37">
        <v>7700</v>
      </c>
      <c r="C14" s="30">
        <v>0</v>
      </c>
      <c r="D14" s="30">
        <f t="shared" si="0"/>
        <v>0</v>
      </c>
      <c r="E14" s="30">
        <v>0</v>
      </c>
      <c r="F14" s="31">
        <v>0</v>
      </c>
      <c r="G14" s="30">
        <f t="shared" si="1"/>
        <v>0</v>
      </c>
      <c r="H14" s="92">
        <v>0</v>
      </c>
      <c r="I14" s="88" t="s">
        <v>0</v>
      </c>
    </row>
    <row r="15" spans="1:10" ht="39.950000000000003" hidden="1" customHeight="1">
      <c r="A15" s="112" t="s">
        <v>290</v>
      </c>
      <c r="B15" s="37">
        <v>7800</v>
      </c>
      <c r="C15" s="30">
        <v>0</v>
      </c>
      <c r="D15" s="30">
        <f t="shared" si="0"/>
        <v>0</v>
      </c>
      <c r="E15" s="30">
        <v>0</v>
      </c>
      <c r="F15" s="31">
        <f>'INCREASE(DECREASE)'!N8</f>
        <v>0</v>
      </c>
      <c r="G15" s="30">
        <f t="shared" si="1"/>
        <v>0</v>
      </c>
      <c r="H15" s="92">
        <v>0</v>
      </c>
      <c r="I15" s="88" t="s">
        <v>0</v>
      </c>
    </row>
    <row r="16" spans="1:10" ht="39.950000000000003" customHeight="1">
      <c r="A16" s="112" t="s">
        <v>274</v>
      </c>
      <c r="B16" s="37">
        <v>7900</v>
      </c>
      <c r="C16" s="30">
        <v>1142906</v>
      </c>
      <c r="D16" s="30">
        <f t="shared" si="0"/>
        <v>31542.560000000056</v>
      </c>
      <c r="E16" s="30">
        <v>1174448.56</v>
      </c>
      <c r="F16" s="31">
        <f>'INCREASE(DECREASE)'!O8</f>
        <v>0</v>
      </c>
      <c r="G16" s="30">
        <f t="shared" si="1"/>
        <v>20500</v>
      </c>
      <c r="H16" s="92">
        <v>1194948.56</v>
      </c>
      <c r="I16" s="88" t="s">
        <v>0</v>
      </c>
    </row>
    <row r="17" spans="1:10" ht="39.950000000000003" customHeight="1">
      <c r="A17" s="112" t="s">
        <v>275</v>
      </c>
      <c r="B17" s="37">
        <v>8100</v>
      </c>
      <c r="C17" s="30">
        <v>136028</v>
      </c>
      <c r="D17" s="30">
        <f t="shared" si="0"/>
        <v>1620</v>
      </c>
      <c r="E17" s="30">
        <v>137648</v>
      </c>
      <c r="F17" s="31">
        <f>'INCREASE(DECREASE)'!P8</f>
        <v>0</v>
      </c>
      <c r="G17" s="30">
        <f t="shared" si="1"/>
        <v>600</v>
      </c>
      <c r="H17" s="92">
        <v>138248</v>
      </c>
      <c r="I17" s="88" t="s">
        <v>0</v>
      </c>
    </row>
    <row r="18" spans="1:10" ht="39.950000000000003" hidden="1" customHeight="1">
      <c r="A18" s="112" t="s">
        <v>291</v>
      </c>
      <c r="B18" s="37">
        <v>8200</v>
      </c>
      <c r="C18" s="30">
        <v>0</v>
      </c>
      <c r="D18" s="30">
        <f t="shared" si="0"/>
        <v>0</v>
      </c>
      <c r="E18" s="30">
        <v>0</v>
      </c>
      <c r="F18" s="31">
        <v>0</v>
      </c>
      <c r="G18" s="30">
        <f t="shared" si="1"/>
        <v>0</v>
      </c>
      <c r="H18" s="92">
        <v>0</v>
      </c>
      <c r="I18" s="88" t="s">
        <v>0</v>
      </c>
    </row>
    <row r="19" spans="1:10" ht="39.950000000000003" customHeight="1">
      <c r="A19" s="112" t="s">
        <v>276</v>
      </c>
      <c r="B19" s="37">
        <v>9100</v>
      </c>
      <c r="C19" s="30">
        <v>34783</v>
      </c>
      <c r="D19" s="30">
        <f t="shared" ref="D19:D20" si="2">E19-C19</f>
        <v>214429</v>
      </c>
      <c r="E19" s="30">
        <v>249212</v>
      </c>
      <c r="F19" s="31">
        <f>'INCREASE(DECREASE)'!R8</f>
        <v>0</v>
      </c>
      <c r="G19" s="30">
        <f t="shared" si="1"/>
        <v>2500</v>
      </c>
      <c r="H19" s="92">
        <v>251712</v>
      </c>
      <c r="I19" s="88" t="s">
        <v>0</v>
      </c>
    </row>
    <row r="20" spans="1:10" ht="39.75" hidden="1" customHeight="1">
      <c r="A20" s="112" t="s">
        <v>292</v>
      </c>
      <c r="B20" s="37">
        <v>9700</v>
      </c>
      <c r="C20" s="30">
        <v>0</v>
      </c>
      <c r="D20" s="30">
        <f t="shared" si="2"/>
        <v>0</v>
      </c>
      <c r="E20" s="30">
        <v>0</v>
      </c>
      <c r="F20" s="32">
        <f>'INCREASE(DECREASE)'!T8</f>
        <v>0</v>
      </c>
      <c r="G20" s="30">
        <f>H20-F20-E20</f>
        <v>0</v>
      </c>
      <c r="H20" s="92">
        <v>0</v>
      </c>
      <c r="I20" s="89"/>
    </row>
    <row r="21" spans="1:10" ht="30" customHeight="1" thickBot="1">
      <c r="A21" s="93" t="s">
        <v>267</v>
      </c>
      <c r="B21" s="110"/>
      <c r="C21" s="33">
        <f t="shared" ref="C21:H21" si="3">SUM(C3:C20)</f>
        <v>5561719</v>
      </c>
      <c r="D21" s="33">
        <f t="shared" si="3"/>
        <v>296514.40999999992</v>
      </c>
      <c r="E21" s="33">
        <f t="shared" si="3"/>
        <v>5858233.4100000001</v>
      </c>
      <c r="F21" s="33">
        <f t="shared" si="3"/>
        <v>0</v>
      </c>
      <c r="G21" s="33">
        <f t="shared" si="3"/>
        <v>0</v>
      </c>
      <c r="H21" s="94">
        <f t="shared" si="3"/>
        <v>5858233.4100000001</v>
      </c>
      <c r="I21" s="139" t="s">
        <v>0</v>
      </c>
      <c r="J21" s="34"/>
    </row>
    <row r="22" spans="1:10" ht="30" customHeight="1" thickTop="1">
      <c r="A22" s="112" t="s">
        <v>278</v>
      </c>
      <c r="B22" s="37">
        <v>2710</v>
      </c>
      <c r="C22" s="35">
        <v>75504.78</v>
      </c>
      <c r="D22" s="30">
        <f t="shared" ref="D22:D27" si="4">E22-C22</f>
        <v>0</v>
      </c>
      <c r="E22" s="30">
        <v>75504.78</v>
      </c>
      <c r="F22" s="30">
        <v>0</v>
      </c>
      <c r="G22" s="30">
        <f>H22-F22-E22</f>
        <v>0</v>
      </c>
      <c r="H22" s="92">
        <v>75504.78</v>
      </c>
      <c r="I22" s="139"/>
      <c r="J22" s="36"/>
    </row>
    <row r="23" spans="1:10" ht="30" customHeight="1">
      <c r="A23" s="112" t="s">
        <v>279</v>
      </c>
      <c r="B23" s="37">
        <v>2720</v>
      </c>
      <c r="C23" s="35">
        <v>0</v>
      </c>
      <c r="D23" s="30">
        <f t="shared" si="4"/>
        <v>0</v>
      </c>
      <c r="E23" s="30">
        <v>0</v>
      </c>
      <c r="F23" s="30">
        <v>0</v>
      </c>
      <c r="G23" s="30">
        <f t="shared" ref="G23:G24" si="5">H23-F23-E23</f>
        <v>0</v>
      </c>
      <c r="H23" s="92">
        <v>0</v>
      </c>
      <c r="I23" s="139"/>
      <c r="J23" s="36"/>
    </row>
    <row r="24" spans="1:10" ht="30" customHeight="1">
      <c r="A24" s="112" t="s">
        <v>280</v>
      </c>
      <c r="B24" s="37">
        <v>2730</v>
      </c>
      <c r="C24" s="30">
        <v>0</v>
      </c>
      <c r="D24" s="30">
        <f t="shared" si="4"/>
        <v>0</v>
      </c>
      <c r="E24" s="30">
        <v>0</v>
      </c>
      <c r="F24" s="30">
        <v>0</v>
      </c>
      <c r="G24" s="30">
        <f t="shared" si="5"/>
        <v>0</v>
      </c>
      <c r="H24" s="92">
        <v>0</v>
      </c>
      <c r="I24" s="139"/>
      <c r="J24" s="36"/>
    </row>
    <row r="25" spans="1:10" ht="30" customHeight="1">
      <c r="A25" s="112" t="s">
        <v>281</v>
      </c>
      <c r="B25" s="37">
        <v>2740</v>
      </c>
      <c r="C25" s="30">
        <v>1540792.26</v>
      </c>
      <c r="D25" s="30">
        <f t="shared" si="4"/>
        <v>-10073.409999999916</v>
      </c>
      <c r="E25" s="30">
        <v>1530718.85</v>
      </c>
      <c r="F25" s="30">
        <v>0</v>
      </c>
      <c r="G25" s="30">
        <f t="shared" ref="G25:G26" si="6">H25-F25-E25</f>
        <v>0</v>
      </c>
      <c r="H25" s="95">
        <f>1540792.26-10073.41</f>
        <v>1530718.85</v>
      </c>
      <c r="I25" s="139"/>
      <c r="J25" s="36"/>
    </row>
    <row r="26" spans="1:10" ht="30" customHeight="1">
      <c r="A26" s="112" t="s">
        <v>282</v>
      </c>
      <c r="B26" s="37">
        <v>2750</v>
      </c>
      <c r="C26" s="30">
        <v>0</v>
      </c>
      <c r="D26" s="30">
        <f t="shared" si="4"/>
        <v>0</v>
      </c>
      <c r="E26" s="30">
        <v>0</v>
      </c>
      <c r="F26" s="30">
        <v>0</v>
      </c>
      <c r="G26" s="30">
        <f t="shared" si="6"/>
        <v>0</v>
      </c>
      <c r="H26" s="92">
        <v>0</v>
      </c>
      <c r="I26" s="139"/>
      <c r="J26" s="36"/>
    </row>
    <row r="27" spans="1:10" ht="30" customHeight="1" thickBot="1">
      <c r="A27" s="113" t="s">
        <v>268</v>
      </c>
      <c r="B27" s="111"/>
      <c r="C27" s="33">
        <f>SUM(C21:C26)</f>
        <v>7178016.04</v>
      </c>
      <c r="D27" s="33">
        <f t="shared" si="4"/>
        <v>286441.00000000093</v>
      </c>
      <c r="E27" s="33">
        <f>SUM(E21:E26)</f>
        <v>7464457.040000001</v>
      </c>
      <c r="F27" s="33">
        <f>SUM(F21:F26)</f>
        <v>0</v>
      </c>
      <c r="G27" s="33">
        <f>SUM(G21:G26)</f>
        <v>0</v>
      </c>
      <c r="H27" s="94">
        <f>SUM(H21:H26)</f>
        <v>7464457.040000001</v>
      </c>
      <c r="I27" s="139"/>
    </row>
    <row r="28" spans="1:10" ht="24.95" customHeight="1">
      <c r="A28" s="37"/>
      <c r="B28" s="37"/>
      <c r="C28" s="35"/>
      <c r="D28" s="35"/>
      <c r="E28" s="35" t="s">
        <v>0</v>
      </c>
      <c r="F28" s="35" t="s">
        <v>0</v>
      </c>
      <c r="G28" s="35"/>
      <c r="H28" s="38" t="s">
        <v>0</v>
      </c>
    </row>
    <row r="29" spans="1:10" ht="24.95" customHeight="1">
      <c r="A29" s="37"/>
      <c r="B29" s="37"/>
      <c r="C29" s="37"/>
      <c r="D29" s="35"/>
      <c r="E29" s="37"/>
      <c r="G29" s="35" t="s">
        <v>21</v>
      </c>
      <c r="H29" s="38">
        <f>REVENUE!J56</f>
        <v>7464457.04</v>
      </c>
      <c r="I29" s="54"/>
    </row>
    <row r="30" spans="1:10" ht="24.95" customHeight="1">
      <c r="A30" s="37"/>
      <c r="B30" s="37"/>
      <c r="C30" s="37"/>
      <c r="E30" s="37"/>
      <c r="F30" s="35" t="s">
        <v>0</v>
      </c>
      <c r="G30" s="37"/>
      <c r="H30" s="38">
        <f>+H29-H27</f>
        <v>0</v>
      </c>
    </row>
    <row r="31" spans="1:10" ht="24.95" customHeight="1">
      <c r="D31" s="34"/>
      <c r="G31" s="34"/>
      <c r="I31" s="54"/>
    </row>
    <row r="32" spans="1:10" ht="24.95" customHeight="1">
      <c r="D32" s="35"/>
      <c r="G32" s="34"/>
      <c r="H32" s="42"/>
      <c r="I32" s="54"/>
    </row>
    <row r="33" spans="4:10" ht="24.95" customHeight="1">
      <c r="G33" s="34"/>
      <c r="J33" s="34"/>
    </row>
    <row r="34" spans="4:10" ht="24.95" customHeight="1">
      <c r="J34" s="34"/>
    </row>
    <row r="35" spans="4:10" ht="24.95" customHeight="1">
      <c r="D35" s="34"/>
      <c r="G35" s="34"/>
    </row>
    <row r="39" spans="4:10" ht="24.95" customHeight="1">
      <c r="F39" s="34"/>
    </row>
    <row r="40" spans="4:10" ht="24.95" customHeight="1">
      <c r="H40" s="27"/>
    </row>
    <row r="41" spans="4:10" ht="24.95" customHeight="1">
      <c r="H41" s="27"/>
    </row>
    <row r="42" spans="4:10" ht="24.95" customHeight="1">
      <c r="H42" s="27"/>
    </row>
    <row r="43" spans="4:10" ht="24.95" customHeight="1">
      <c r="H43" s="27"/>
    </row>
    <row r="44" spans="4:10" ht="24.95" customHeight="1">
      <c r="H44" s="27"/>
    </row>
    <row r="45" spans="4:10" ht="24.95" customHeight="1">
      <c r="H45" s="27"/>
    </row>
    <row r="46" spans="4:10" ht="24.95" customHeight="1">
      <c r="H46" s="27"/>
    </row>
    <row r="47" spans="4:10" ht="24.95" customHeight="1">
      <c r="H47" s="27"/>
    </row>
    <row r="48" spans="4:10" ht="24.95" customHeight="1">
      <c r="H48" s="27"/>
    </row>
    <row r="49" spans="8:8" ht="24.95" customHeight="1">
      <c r="H49" s="27"/>
    </row>
    <row r="50" spans="8:8" ht="24.95" customHeight="1">
      <c r="H50" s="27"/>
    </row>
    <row r="51" spans="8:8" ht="24.95" customHeight="1">
      <c r="H51" s="27"/>
    </row>
    <row r="52" spans="8:8" ht="24.95" customHeight="1">
      <c r="H52" s="27"/>
    </row>
    <row r="53" spans="8:8" ht="24.95" customHeight="1">
      <c r="H53" s="27"/>
    </row>
    <row r="54" spans="8:8" ht="24.95" customHeight="1">
      <c r="H54" s="27"/>
    </row>
    <row r="55" spans="8:8" ht="24.95" customHeight="1">
      <c r="H55" s="27"/>
    </row>
    <row r="56" spans="8:8" ht="24.95" customHeight="1">
      <c r="H56" s="27"/>
    </row>
    <row r="57" spans="8:8" ht="24.95" customHeight="1">
      <c r="H57" s="27"/>
    </row>
    <row r="58" spans="8:8" ht="24.95" customHeight="1">
      <c r="H58" s="27"/>
    </row>
    <row r="59" spans="8:8" ht="24.95" customHeight="1">
      <c r="H59" s="27"/>
    </row>
    <row r="60" spans="8:8" ht="24.95" customHeight="1">
      <c r="H60" s="27"/>
    </row>
    <row r="61" spans="8:8" ht="24.95" customHeight="1">
      <c r="H61" s="27"/>
    </row>
    <row r="62" spans="8:8" ht="24.95" customHeight="1">
      <c r="H62" s="27"/>
    </row>
    <row r="63" spans="8:8" ht="24.95" customHeight="1">
      <c r="H63" s="27"/>
    </row>
    <row r="64" spans="8:8" ht="24.95" customHeight="1">
      <c r="H64" s="27"/>
    </row>
    <row r="65" spans="8:8" ht="24.95" customHeight="1">
      <c r="H65" s="27"/>
    </row>
    <row r="66" spans="8:8" ht="24.95" customHeight="1">
      <c r="H66" s="27"/>
    </row>
    <row r="67" spans="8:8" ht="24.95" customHeight="1">
      <c r="H67" s="27"/>
    </row>
    <row r="68" spans="8:8" ht="24.95" customHeight="1">
      <c r="H68" s="27"/>
    </row>
  </sheetData>
  <sheetProtection selectLockedCells="1"/>
  <mergeCells count="3">
    <mergeCell ref="A2:B2"/>
    <mergeCell ref="A1:H1"/>
    <mergeCell ref="I21:I27"/>
  </mergeCells>
  <phoneticPr fontId="0" type="noConversion"/>
  <printOptions horizontalCentered="1"/>
  <pageMargins left="0.5" right="0.5" top="1" bottom="0.5" header="0.5" footer="0.25"/>
  <pageSetup scale="54" firstPageNumber="3" orientation="landscape" useFirstPageNumber="1" r:id="rId1"/>
  <headerFooter scaleWithDoc="0" alignWithMargins="0">
    <oddFooter>&amp;L&amp;A&amp;CPage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workbookViewId="0">
      <selection activeCell="A8" sqref="A8"/>
    </sheetView>
    <sheetView workbookViewId="1"/>
  </sheetViews>
  <sheetFormatPr defaultRowHeight="30" customHeight="1"/>
  <cols>
    <col min="1" max="1" width="79.42578125" style="62" bestFit="1" customWidth="1"/>
    <col min="2" max="2" width="21" style="72" bestFit="1" customWidth="1"/>
    <col min="3" max="3" width="44.140625" style="74" customWidth="1"/>
    <col min="4" max="16384" width="9.140625" style="62"/>
  </cols>
  <sheetData>
    <row r="1" spans="1:3" ht="30" customHeight="1">
      <c r="A1" s="59" t="s">
        <v>105</v>
      </c>
      <c r="B1" s="60" t="s">
        <v>37</v>
      </c>
      <c r="C1" s="61" t="s">
        <v>10</v>
      </c>
    </row>
    <row r="2" spans="1:3" ht="30" customHeight="1">
      <c r="A2" s="63" t="s">
        <v>124</v>
      </c>
      <c r="B2" s="64"/>
      <c r="C2" s="65"/>
    </row>
    <row r="3" spans="1:3" ht="30" customHeight="1">
      <c r="A3" s="66"/>
      <c r="B3" s="64"/>
      <c r="C3" s="65"/>
    </row>
    <row r="4" spans="1:3" ht="30" customHeight="1">
      <c r="A4" s="63" t="s">
        <v>11</v>
      </c>
      <c r="B4" s="67">
        <f>SUBTOTAL(9,B2:B3)</f>
        <v>0</v>
      </c>
      <c r="C4" s="65"/>
    </row>
    <row r="5" spans="1:3" ht="30" customHeight="1">
      <c r="A5" s="63"/>
      <c r="B5" s="67"/>
      <c r="C5" s="65"/>
    </row>
    <row r="6" spans="1:3" ht="30" customHeight="1">
      <c r="A6" s="63" t="s">
        <v>2</v>
      </c>
      <c r="B6" s="64"/>
      <c r="C6" s="65"/>
    </row>
    <row r="7" spans="1:3" ht="30" customHeight="1">
      <c r="A7" s="66" t="s">
        <v>35</v>
      </c>
      <c r="B7" s="64"/>
      <c r="C7" s="65" t="s">
        <v>241</v>
      </c>
    </row>
    <row r="8" spans="1:3" ht="30" customHeight="1">
      <c r="A8" s="66" t="s">
        <v>26</v>
      </c>
      <c r="B8" s="64"/>
      <c r="C8" s="65" t="s">
        <v>106</v>
      </c>
    </row>
    <row r="9" spans="1:3" ht="30" customHeight="1">
      <c r="A9" s="66" t="s">
        <v>40</v>
      </c>
      <c r="B9" s="64"/>
      <c r="C9" s="65" t="s">
        <v>247</v>
      </c>
    </row>
    <row r="10" spans="1:3" ht="30" customHeight="1">
      <c r="A10" s="66" t="s">
        <v>25</v>
      </c>
      <c r="B10" s="64"/>
      <c r="C10" s="65" t="s">
        <v>107</v>
      </c>
    </row>
    <row r="11" spans="1:3" ht="30" customHeight="1">
      <c r="A11" s="75" t="s">
        <v>239</v>
      </c>
      <c r="B11" s="64"/>
      <c r="C11" s="65" t="s">
        <v>240</v>
      </c>
    </row>
    <row r="12" spans="1:3" ht="30" customHeight="1">
      <c r="A12" s="75" t="s">
        <v>242</v>
      </c>
      <c r="B12" s="64"/>
      <c r="C12" s="65" t="s">
        <v>243</v>
      </c>
    </row>
    <row r="13" spans="1:3" ht="30" customHeight="1">
      <c r="A13" s="68" t="s">
        <v>3</v>
      </c>
      <c r="B13" s="69">
        <f>SUBTOTAL(9,B7:B12)</f>
        <v>0</v>
      </c>
      <c r="C13" s="65"/>
    </row>
    <row r="14" spans="1:3" ht="30" customHeight="1">
      <c r="A14" s="70"/>
      <c r="B14" s="71"/>
      <c r="C14" s="65"/>
    </row>
    <row r="15" spans="1:3" ht="30" customHeight="1">
      <c r="A15" s="68" t="s">
        <v>4</v>
      </c>
      <c r="B15" s="71"/>
      <c r="C15" s="65"/>
    </row>
    <row r="16" spans="1:3" ht="30" customHeight="1">
      <c r="A16" s="66" t="s">
        <v>36</v>
      </c>
      <c r="B16" s="71"/>
      <c r="C16" s="65" t="s">
        <v>111</v>
      </c>
    </row>
    <row r="17" spans="1:3" ht="30" customHeight="1">
      <c r="A17" s="75" t="s">
        <v>38</v>
      </c>
      <c r="B17" s="71"/>
      <c r="C17" s="65"/>
    </row>
    <row r="18" spans="1:3" ht="30" customHeight="1">
      <c r="A18" s="75" t="s">
        <v>112</v>
      </c>
      <c r="B18" s="71"/>
      <c r="C18" s="65" t="s">
        <v>113</v>
      </c>
    </row>
    <row r="19" spans="1:3" ht="30" customHeight="1">
      <c r="A19" s="75" t="s">
        <v>116</v>
      </c>
      <c r="B19" s="71"/>
      <c r="C19" s="65" t="s">
        <v>117</v>
      </c>
    </row>
    <row r="20" spans="1:3" ht="30" customHeight="1">
      <c r="A20" s="75" t="s">
        <v>118</v>
      </c>
      <c r="B20" s="71"/>
      <c r="C20" s="65" t="s">
        <v>119</v>
      </c>
    </row>
    <row r="21" spans="1:3" ht="30" customHeight="1">
      <c r="A21" s="75" t="s">
        <v>120</v>
      </c>
      <c r="B21" s="71"/>
      <c r="C21" s="65" t="s">
        <v>86</v>
      </c>
    </row>
    <row r="22" spans="1:3" ht="30" customHeight="1">
      <c r="A22" s="75" t="s">
        <v>121</v>
      </c>
      <c r="B22" s="71"/>
      <c r="C22" s="65" t="s">
        <v>87</v>
      </c>
    </row>
    <row r="23" spans="1:3" ht="30" customHeight="1">
      <c r="A23" s="75" t="s">
        <v>108</v>
      </c>
      <c r="B23" s="71"/>
      <c r="C23" s="65"/>
    </row>
    <row r="24" spans="1:3" ht="30" customHeight="1">
      <c r="A24" s="75" t="s">
        <v>122</v>
      </c>
      <c r="B24" s="71"/>
      <c r="C24" s="65" t="s">
        <v>123</v>
      </c>
    </row>
    <row r="25" spans="1:3" ht="30" customHeight="1">
      <c r="A25" s="75" t="s">
        <v>41</v>
      </c>
      <c r="B25" s="71"/>
      <c r="C25" s="65" t="s">
        <v>114</v>
      </c>
    </row>
    <row r="26" spans="1:3" ht="30" customHeight="1">
      <c r="A26" s="75" t="s">
        <v>129</v>
      </c>
      <c r="B26" s="71"/>
      <c r="C26" s="65" t="s">
        <v>115</v>
      </c>
    </row>
    <row r="27" spans="1:3" ht="30" customHeight="1">
      <c r="A27" s="75" t="s">
        <v>244</v>
      </c>
      <c r="B27" s="71"/>
      <c r="C27" s="65" t="s">
        <v>245</v>
      </c>
    </row>
    <row r="28" spans="1:3" ht="30" customHeight="1">
      <c r="A28" s="75" t="s">
        <v>29</v>
      </c>
      <c r="B28" s="71"/>
      <c r="C28" s="65" t="s">
        <v>246</v>
      </c>
    </row>
    <row r="29" spans="1:3" ht="30" customHeight="1">
      <c r="A29" s="87" t="s">
        <v>125</v>
      </c>
      <c r="B29" s="71"/>
      <c r="C29" s="65" t="s">
        <v>126</v>
      </c>
    </row>
    <row r="30" spans="1:3" ht="30" customHeight="1">
      <c r="A30" s="87" t="s">
        <v>127</v>
      </c>
      <c r="B30" s="71"/>
      <c r="C30" s="65" t="s">
        <v>128</v>
      </c>
    </row>
    <row r="31" spans="1:3" ht="30" customHeight="1">
      <c r="A31" s="63" t="s">
        <v>5</v>
      </c>
      <c r="B31" s="67">
        <f>SUBTOTAL(9,B16:B30)</f>
        <v>0</v>
      </c>
      <c r="C31" s="73"/>
    </row>
    <row r="32" spans="1:3" ht="30" customHeight="1">
      <c r="A32" s="63"/>
      <c r="B32" s="67"/>
      <c r="C32" s="65"/>
    </row>
    <row r="33" spans="1:3" ht="30" customHeight="1">
      <c r="A33" s="63" t="s">
        <v>78</v>
      </c>
      <c r="B33" s="64"/>
      <c r="C33" s="65"/>
    </row>
    <row r="34" spans="1:3" ht="30" customHeight="1">
      <c r="A34" s="63" t="s">
        <v>43</v>
      </c>
      <c r="B34" s="67">
        <f>SUBTOTAL(9,B33:B33)</f>
        <v>0</v>
      </c>
      <c r="C34" s="73"/>
    </row>
    <row r="35" spans="1:3" ht="59.25" customHeight="1">
      <c r="A35" s="63" t="s">
        <v>12</v>
      </c>
      <c r="B35" s="67">
        <f>SUBTOTAL(9,B2:B34)</f>
        <v>0</v>
      </c>
      <c r="C35" s="73"/>
    </row>
    <row r="36" spans="1:3" ht="30" customHeight="1">
      <c r="A36" s="140"/>
      <c r="B36" s="141"/>
      <c r="C36" s="142"/>
    </row>
    <row r="37" spans="1:3" ht="30" customHeight="1">
      <c r="A37" s="63" t="s">
        <v>58</v>
      </c>
      <c r="B37" s="64"/>
      <c r="C37" s="65"/>
    </row>
    <row r="38" spans="1:3" ht="30" customHeight="1">
      <c r="A38" s="63" t="s">
        <v>59</v>
      </c>
      <c r="B38" s="64"/>
      <c r="C38" s="65"/>
    </row>
    <row r="39" spans="1:3" ht="30" customHeight="1">
      <c r="A39" s="63" t="s">
        <v>60</v>
      </c>
      <c r="B39" s="64"/>
      <c r="C39" s="65"/>
    </row>
    <row r="40" spans="1:3" ht="30" customHeight="1">
      <c r="A40" s="63" t="s">
        <v>61</v>
      </c>
      <c r="B40" s="64"/>
      <c r="C40" s="73"/>
    </row>
    <row r="41" spans="1:3" ht="30" customHeight="1">
      <c r="A41" s="63" t="s">
        <v>62</v>
      </c>
      <c r="B41" s="64"/>
      <c r="C41" s="73"/>
    </row>
    <row r="42" spans="1:3" ht="30" customHeight="1">
      <c r="A42" s="63" t="s">
        <v>43</v>
      </c>
      <c r="B42" s="67">
        <f>SUBTOTAL(9,B37:B41)</f>
        <v>0</v>
      </c>
      <c r="C42" s="73"/>
    </row>
  </sheetData>
  <autoFilter ref="A1:C41"/>
  <mergeCells count="1">
    <mergeCell ref="A36:C36"/>
  </mergeCells>
  <printOptions horizontalCentered="1"/>
  <pageMargins left="0.7" right="0.7" top="0.75" bottom="0.75" header="0.3" footer="0.3"/>
  <pageSetup scale="86" firstPageNumber="4" orientation="landscape" r:id="rId1"/>
  <headerFooter scaleWithDoc="0">
    <oddHeader>&amp;C&amp;F
&amp;A</oddHeader>
    <oddFooter>&amp;L&amp;8&amp;Z&amp;F</oddFooter>
  </headerFooter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"/>
  <sheetViews>
    <sheetView workbookViewId="0">
      <selection activeCell="A2" sqref="A2"/>
    </sheetView>
    <sheetView workbookViewId="1"/>
  </sheetViews>
  <sheetFormatPr defaultColWidth="9.140625" defaultRowHeight="15" customHeight="1"/>
  <cols>
    <col min="1" max="1" width="35.85546875" style="79" bestFit="1" customWidth="1"/>
    <col min="2" max="2" width="16.28515625" style="80" bestFit="1" customWidth="1"/>
    <col min="3" max="3" width="14.85546875" style="80" hidden="1" customWidth="1"/>
    <col min="4" max="4" width="7.140625" style="80" hidden="1" customWidth="1"/>
    <col min="5" max="5" width="11.140625" style="80" hidden="1" customWidth="1"/>
    <col min="6" max="6" width="7.140625" style="80" hidden="1" customWidth="1"/>
    <col min="7" max="7" width="11.140625" style="80" hidden="1" customWidth="1"/>
    <col min="8" max="9" width="7.140625" style="80" hidden="1" customWidth="1"/>
    <col min="10" max="10" width="14.85546875" style="80" hidden="1" customWidth="1"/>
    <col min="11" max="13" width="7.140625" style="80" hidden="1" customWidth="1"/>
    <col min="14" max="14" width="11.140625" style="80" hidden="1" customWidth="1"/>
    <col min="15" max="15" width="14.85546875" style="80" bestFit="1" customWidth="1"/>
    <col min="16" max="16" width="9.7109375" style="80" hidden="1" customWidth="1"/>
    <col min="17" max="17" width="7.140625" style="80" hidden="1" customWidth="1"/>
    <col min="18" max="18" width="16.28515625" style="80" bestFit="1" customWidth="1"/>
    <col min="19" max="20" width="7.140625" style="80" hidden="1" customWidth="1"/>
    <col min="21" max="21" width="16.28515625" style="80" hidden="1" customWidth="1"/>
    <col min="22" max="22" width="24.42578125" style="80" bestFit="1" customWidth="1"/>
    <col min="23" max="23" width="16.28515625" style="80" customWidth="1"/>
    <col min="24" max="24" width="16.28515625" style="82" bestFit="1" customWidth="1"/>
    <col min="25" max="16384" width="9.140625" style="82"/>
  </cols>
  <sheetData>
    <row r="1" spans="1:24" s="77" customFormat="1" ht="15" customHeight="1">
      <c r="A1" s="76" t="s">
        <v>45</v>
      </c>
      <c r="B1" s="77" t="s">
        <v>46</v>
      </c>
      <c r="C1" s="77">
        <v>6100</v>
      </c>
      <c r="D1" s="77">
        <v>6200</v>
      </c>
      <c r="E1" s="77">
        <v>6300</v>
      </c>
      <c r="F1" s="77">
        <v>6400</v>
      </c>
      <c r="G1" s="77" t="s">
        <v>49</v>
      </c>
      <c r="H1" s="77">
        <v>7100</v>
      </c>
      <c r="I1" s="77">
        <v>7200</v>
      </c>
      <c r="J1" s="77">
        <v>7300</v>
      </c>
      <c r="K1" s="77" t="s">
        <v>47</v>
      </c>
      <c r="L1" s="77" t="s">
        <v>52</v>
      </c>
      <c r="M1" s="77" t="s">
        <v>48</v>
      </c>
      <c r="N1" s="77">
        <v>7800</v>
      </c>
      <c r="O1" s="77">
        <v>7900</v>
      </c>
      <c r="P1" s="77">
        <v>8100</v>
      </c>
      <c r="Q1" s="77" t="s">
        <v>50</v>
      </c>
      <c r="R1" s="77">
        <v>9100</v>
      </c>
      <c r="S1" s="77" t="s">
        <v>53</v>
      </c>
      <c r="T1" s="77" t="s">
        <v>54</v>
      </c>
      <c r="U1" s="77" t="s">
        <v>79</v>
      </c>
      <c r="V1" s="77" t="s">
        <v>65</v>
      </c>
      <c r="W1" s="78" t="s">
        <v>77</v>
      </c>
    </row>
    <row r="2" spans="1:24" ht="15" customHeight="1">
      <c r="O2" s="81"/>
      <c r="V2" s="80">
        <f>SUM(B2:U2)</f>
        <v>0</v>
      </c>
    </row>
    <row r="3" spans="1:24" ht="15" customHeight="1">
      <c r="O3" s="81"/>
      <c r="V3" s="80">
        <f>SUM(B3:U3)</f>
        <v>0</v>
      </c>
    </row>
    <row r="4" spans="1:24" ht="15" customHeight="1">
      <c r="O4" s="81"/>
      <c r="V4" s="80">
        <f t="shared" ref="V4:V7" si="0">SUM(B4:T4)</f>
        <v>0</v>
      </c>
    </row>
    <row r="5" spans="1:24" ht="15" customHeight="1">
      <c r="A5" s="83"/>
      <c r="V5" s="80">
        <f t="shared" si="0"/>
        <v>0</v>
      </c>
    </row>
    <row r="6" spans="1:24" ht="15" customHeight="1">
      <c r="V6" s="80">
        <f t="shared" si="0"/>
        <v>0</v>
      </c>
    </row>
    <row r="7" spans="1:24" ht="15" customHeight="1">
      <c r="A7" s="83"/>
      <c r="V7" s="80">
        <f t="shared" si="0"/>
        <v>0</v>
      </c>
    </row>
    <row r="8" spans="1:24" s="86" customFormat="1" ht="15" customHeight="1" thickBot="1">
      <c r="A8" s="84" t="s">
        <v>66</v>
      </c>
      <c r="B8" s="85">
        <f t="shared" ref="B8:V8" si="1">SUM(B2:B7)</f>
        <v>0</v>
      </c>
      <c r="C8" s="85">
        <f t="shared" si="1"/>
        <v>0</v>
      </c>
      <c r="D8" s="85">
        <f t="shared" si="1"/>
        <v>0</v>
      </c>
      <c r="E8" s="85">
        <f t="shared" si="1"/>
        <v>0</v>
      </c>
      <c r="F8" s="85">
        <f t="shared" si="1"/>
        <v>0</v>
      </c>
      <c r="G8" s="85">
        <f t="shared" si="1"/>
        <v>0</v>
      </c>
      <c r="H8" s="85">
        <f t="shared" si="1"/>
        <v>0</v>
      </c>
      <c r="I8" s="85">
        <f t="shared" si="1"/>
        <v>0</v>
      </c>
      <c r="J8" s="85">
        <f t="shared" si="1"/>
        <v>0</v>
      </c>
      <c r="K8" s="85">
        <f t="shared" si="1"/>
        <v>0</v>
      </c>
      <c r="L8" s="85">
        <f t="shared" si="1"/>
        <v>0</v>
      </c>
      <c r="M8" s="85">
        <f t="shared" si="1"/>
        <v>0</v>
      </c>
      <c r="N8" s="85">
        <f t="shared" si="1"/>
        <v>0</v>
      </c>
      <c r="O8" s="85">
        <f t="shared" si="1"/>
        <v>0</v>
      </c>
      <c r="P8" s="85">
        <f t="shared" si="1"/>
        <v>0</v>
      </c>
      <c r="Q8" s="85">
        <f t="shared" si="1"/>
        <v>0</v>
      </c>
      <c r="R8" s="85">
        <f t="shared" si="1"/>
        <v>0</v>
      </c>
      <c r="S8" s="85">
        <f t="shared" si="1"/>
        <v>0</v>
      </c>
      <c r="T8" s="85">
        <f t="shared" si="1"/>
        <v>0</v>
      </c>
      <c r="U8" s="85">
        <f t="shared" si="1"/>
        <v>0</v>
      </c>
      <c r="V8" s="85">
        <f t="shared" si="1"/>
        <v>0</v>
      </c>
      <c r="W8" s="85">
        <f>SUM(B8:U8)</f>
        <v>0</v>
      </c>
      <c r="X8" s="85">
        <f>V8-W8</f>
        <v>0</v>
      </c>
    </row>
    <row r="9" spans="1:24" ht="15" customHeight="1" thickTop="1"/>
  </sheetData>
  <sortState ref="A152:U159">
    <sortCondition ref="A152:A159"/>
  </sortState>
  <printOptions horizontalCentered="1" gridLines="1"/>
  <pageMargins left="0.25" right="0.25" top="1" bottom="0.75" header="0.5" footer="0.5"/>
  <pageSetup orientation="landscape" r:id="rId1"/>
  <headerFooter scaleWithDoc="0" alignWithMargins="0">
    <oddHeader>&amp;L&amp;F
&amp;R&amp;A</oddHeader>
    <oddFooter>&amp;L&amp;8&amp;Z&amp;F&amp;R&amp;D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P9"/>
  <sheetViews>
    <sheetView workbookViewId="0">
      <selection activeCell="B2" sqref="B2"/>
    </sheetView>
    <sheetView workbookViewId="1"/>
  </sheetViews>
  <sheetFormatPr defaultColWidth="9.140625" defaultRowHeight="30" customHeight="1"/>
  <cols>
    <col min="1" max="1" width="36.28515625" style="41" customWidth="1"/>
    <col min="2" max="2" width="19.42578125" style="26" bestFit="1" customWidth="1"/>
    <col min="3" max="3" width="17.140625" style="26" hidden="1" customWidth="1"/>
    <col min="4" max="6" width="16.5703125" style="26" hidden="1" customWidth="1"/>
    <col min="7" max="7" width="17.140625" style="26" hidden="1" customWidth="1"/>
    <col min="8" max="8" width="13.42578125" style="26" hidden="1" customWidth="1"/>
    <col min="9" max="9" width="18" style="26" bestFit="1" customWidth="1"/>
    <col min="10" max="10" width="15.5703125" style="26" hidden="1" customWidth="1"/>
    <col min="11" max="11" width="17.140625" style="26" customWidth="1"/>
    <col min="12" max="12" width="16.5703125" style="26" customWidth="1"/>
    <col min="13" max="13" width="19.42578125" style="26" customWidth="1"/>
    <col min="14" max="14" width="22" style="26" hidden="1" customWidth="1"/>
    <col min="15" max="15" width="13.42578125" style="26" hidden="1" customWidth="1"/>
    <col min="16" max="16" width="21.28515625" style="26" bestFit="1" customWidth="1"/>
    <col min="17" max="17" width="34" style="47" bestFit="1" customWidth="1"/>
    <col min="18" max="16384" width="9.140625" style="47"/>
  </cols>
  <sheetData>
    <row r="1" spans="1:16" s="45" customFormat="1" ht="30" customHeight="1">
      <c r="A1" s="44" t="s">
        <v>45</v>
      </c>
      <c r="B1" s="45" t="s">
        <v>46</v>
      </c>
      <c r="C1" s="45">
        <v>6100</v>
      </c>
      <c r="D1" s="45">
        <v>6200</v>
      </c>
      <c r="E1" s="45">
        <v>6300</v>
      </c>
      <c r="F1" s="45">
        <v>6400</v>
      </c>
      <c r="G1" s="45" t="s">
        <v>49</v>
      </c>
      <c r="H1" s="45" t="s">
        <v>68</v>
      </c>
      <c r="I1" s="45">
        <v>7300</v>
      </c>
      <c r="J1" s="45" t="s">
        <v>69</v>
      </c>
      <c r="K1" s="45">
        <v>7900</v>
      </c>
      <c r="L1" s="45">
        <v>8100</v>
      </c>
      <c r="M1" s="45" t="s">
        <v>70</v>
      </c>
      <c r="N1" s="45" t="s">
        <v>79</v>
      </c>
      <c r="O1" s="45" t="s">
        <v>54</v>
      </c>
      <c r="P1" s="52" t="s">
        <v>51</v>
      </c>
    </row>
    <row r="2" spans="1:16" s="46" customFormat="1" ht="15" customHeight="1">
      <c r="A2" s="25" t="s">
        <v>264</v>
      </c>
      <c r="B2" s="26">
        <f>27284+500+1900</f>
        <v>29684</v>
      </c>
      <c r="C2" s="26">
        <v>0</v>
      </c>
      <c r="D2" s="26"/>
      <c r="E2" s="26"/>
      <c r="F2" s="26"/>
      <c r="G2" s="26"/>
      <c r="H2" s="26"/>
      <c r="I2" s="26">
        <v>-53284</v>
      </c>
      <c r="J2" s="26"/>
      <c r="K2" s="26">
        <v>20500</v>
      </c>
      <c r="L2" s="26">
        <v>600</v>
      </c>
      <c r="M2" s="26">
        <v>2500</v>
      </c>
      <c r="N2" s="26"/>
      <c r="O2" s="26"/>
      <c r="P2" s="26">
        <f t="shared" ref="P2:P9" si="0">SUM(B2:O2)</f>
        <v>0</v>
      </c>
    </row>
    <row r="3" spans="1:16" s="46" customFormat="1" ht="15" customHeight="1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>
        <f t="shared" si="0"/>
        <v>0</v>
      </c>
    </row>
    <row r="4" spans="1:16" s="46" customFormat="1" ht="15" customHeight="1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>
        <f t="shared" si="0"/>
        <v>0</v>
      </c>
    </row>
    <row r="5" spans="1:16" s="46" customFormat="1" ht="15" customHeigh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>
        <f t="shared" si="0"/>
        <v>0</v>
      </c>
    </row>
    <row r="6" spans="1:16" s="46" customFormat="1" ht="15" customHeight="1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>
        <f t="shared" si="0"/>
        <v>0</v>
      </c>
    </row>
    <row r="7" spans="1:16" s="50" customFormat="1" ht="30" customHeight="1" thickBot="1">
      <c r="A7" s="48"/>
      <c r="B7" s="49">
        <f t="shared" ref="B7:O7" si="1">SUBTOTAL(9,B2:B6)</f>
        <v>29684</v>
      </c>
      <c r="C7" s="49">
        <f t="shared" si="1"/>
        <v>0</v>
      </c>
      <c r="D7" s="49">
        <f t="shared" si="1"/>
        <v>0</v>
      </c>
      <c r="E7" s="49">
        <f t="shared" si="1"/>
        <v>0</v>
      </c>
      <c r="F7" s="49">
        <f t="shared" si="1"/>
        <v>0</v>
      </c>
      <c r="G7" s="49">
        <f t="shared" si="1"/>
        <v>0</v>
      </c>
      <c r="H7" s="49">
        <f t="shared" si="1"/>
        <v>0</v>
      </c>
      <c r="I7" s="49">
        <f t="shared" si="1"/>
        <v>-53284</v>
      </c>
      <c r="J7" s="49">
        <f t="shared" si="1"/>
        <v>0</v>
      </c>
      <c r="K7" s="49">
        <f t="shared" si="1"/>
        <v>20500</v>
      </c>
      <c r="L7" s="49">
        <f t="shared" si="1"/>
        <v>600</v>
      </c>
      <c r="M7" s="49">
        <f t="shared" si="1"/>
        <v>2500</v>
      </c>
      <c r="N7" s="49">
        <f t="shared" si="1"/>
        <v>0</v>
      </c>
      <c r="O7" s="49">
        <f t="shared" si="1"/>
        <v>0</v>
      </c>
      <c r="P7" s="49">
        <f t="shared" si="0"/>
        <v>0</v>
      </c>
    </row>
    <row r="8" spans="1:16" s="26" customFormat="1" ht="30" customHeight="1" thickTop="1">
      <c r="A8" s="51"/>
      <c r="B8" s="26">
        <f>APPROPRIATIONS!G3</f>
        <v>29684</v>
      </c>
      <c r="C8" s="26">
        <f>APPROPRIATIONS!G4</f>
        <v>0</v>
      </c>
      <c r="D8" s="26">
        <f>APPROPRIATIONS!G5</f>
        <v>0</v>
      </c>
      <c r="E8" s="26">
        <f>APPROPRIATIONS!G6</f>
        <v>0</v>
      </c>
      <c r="F8" s="26">
        <f>APPROPRIATIONS!G7</f>
        <v>0</v>
      </c>
      <c r="G8" s="26">
        <f>APPROPRIATIONS!G8</f>
        <v>0</v>
      </c>
      <c r="H8" s="26">
        <f>APPROPRIATIONS!G10</f>
        <v>0</v>
      </c>
      <c r="I8" s="26">
        <f>APPROPRIATIONS!G11</f>
        <v>-53284</v>
      </c>
      <c r="J8" s="26">
        <f>APPROPRIATIONS!G15</f>
        <v>0</v>
      </c>
      <c r="K8" s="26">
        <f>APPROPRIATIONS!G16</f>
        <v>20500</v>
      </c>
      <c r="L8" s="26">
        <f>APPROPRIATIONS!G17</f>
        <v>600</v>
      </c>
      <c r="M8" s="26">
        <f>APPROPRIATIONS!G19</f>
        <v>2500</v>
      </c>
      <c r="N8" s="26">
        <f>APPROPRIATIONS!G21</f>
        <v>0</v>
      </c>
      <c r="O8" s="26">
        <f>APPROPRIATIONS!G20</f>
        <v>0</v>
      </c>
      <c r="P8" s="26">
        <f t="shared" si="0"/>
        <v>0</v>
      </c>
    </row>
    <row r="9" spans="1:16" s="26" customFormat="1" ht="30" customHeight="1">
      <c r="A9" s="51"/>
      <c r="B9" s="26">
        <f t="shared" ref="B9:O9" si="2">B7-B8</f>
        <v>0</v>
      </c>
      <c r="C9" s="26">
        <f t="shared" si="2"/>
        <v>0</v>
      </c>
      <c r="D9" s="26">
        <f t="shared" si="2"/>
        <v>0</v>
      </c>
      <c r="E9" s="26">
        <f t="shared" si="2"/>
        <v>0</v>
      </c>
      <c r="F9" s="26">
        <f t="shared" si="2"/>
        <v>0</v>
      </c>
      <c r="G9" s="26">
        <f t="shared" si="2"/>
        <v>0</v>
      </c>
      <c r="H9" s="26">
        <f t="shared" si="2"/>
        <v>0</v>
      </c>
      <c r="I9" s="26">
        <f t="shared" si="2"/>
        <v>0</v>
      </c>
      <c r="J9" s="26">
        <f t="shared" si="2"/>
        <v>0</v>
      </c>
      <c r="K9" s="26">
        <f t="shared" si="2"/>
        <v>0</v>
      </c>
      <c r="L9" s="26">
        <f t="shared" si="2"/>
        <v>0</v>
      </c>
      <c r="M9" s="26">
        <f t="shared" si="2"/>
        <v>0</v>
      </c>
      <c r="N9" s="26">
        <f>N7+N8</f>
        <v>0</v>
      </c>
      <c r="O9" s="26">
        <f t="shared" si="2"/>
        <v>0</v>
      </c>
      <c r="P9" s="26">
        <f t="shared" si="0"/>
        <v>0</v>
      </c>
    </row>
  </sheetData>
  <autoFilter ref="A1:P9"/>
  <printOptions horizontalCentered="1" gridLines="1"/>
  <pageMargins left="0.5" right="0.5" top="1" bottom="1" header="0.5" footer="0.5"/>
  <pageSetup scale="87" fitToHeight="0" orientation="landscape" r:id="rId1"/>
  <headerFooter scaleWithDoc="0" alignWithMargins="0">
    <oddHeader>&amp;L&amp;F
&amp;R&amp;A</oddHeader>
    <oddFooter>&amp;L&amp;8&amp;Z&amp;F&amp;R&amp;D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workbookViewId="0">
      <selection activeCell="B78" sqref="B78"/>
    </sheetView>
    <sheetView workbookViewId="1"/>
  </sheetViews>
  <sheetFormatPr defaultColWidth="11.42578125" defaultRowHeight="12.75" outlineLevelRow="2"/>
  <cols>
    <col min="1" max="1" width="12.28515625" style="117" customWidth="1"/>
    <col min="2" max="2" width="6" style="117" customWidth="1"/>
    <col min="3" max="4" width="7" style="117" customWidth="1"/>
    <col min="5" max="5" width="12" style="117" customWidth="1"/>
    <col min="6" max="6" width="9" style="117" customWidth="1"/>
    <col min="7" max="7" width="6" style="117" customWidth="1"/>
    <col min="8" max="8" width="12" style="117" customWidth="1"/>
    <col min="9" max="9" width="5" style="117" customWidth="1"/>
    <col min="10" max="11" width="14" style="117" customWidth="1"/>
    <col min="12" max="12" width="15" style="117" customWidth="1"/>
    <col min="13" max="13" width="15" style="129" customWidth="1"/>
    <col min="14" max="14" width="27" style="117" hidden="1" customWidth="1"/>
    <col min="15" max="15" width="14" style="117" hidden="1" customWidth="1"/>
    <col min="16" max="16" width="11" style="117" hidden="1" customWidth="1"/>
    <col min="17" max="17" width="13" style="117" hidden="1" customWidth="1"/>
    <col min="18" max="18" width="9" style="117" hidden="1" customWidth="1"/>
    <col min="19" max="16384" width="11.42578125" style="117"/>
  </cols>
  <sheetData>
    <row r="1" spans="1:18">
      <c r="A1" s="121" t="s">
        <v>229</v>
      </c>
    </row>
    <row r="2" spans="1:18">
      <c r="A2" s="121" t="s">
        <v>228</v>
      </c>
    </row>
    <row r="3" spans="1:18">
      <c r="A3" s="118" t="s">
        <v>306</v>
      </c>
    </row>
    <row r="5" spans="1:18" ht="13.5" thickBot="1">
      <c r="A5" s="120" t="s">
        <v>227</v>
      </c>
      <c r="B5" s="120" t="s">
        <v>193</v>
      </c>
      <c r="C5" s="120" t="s">
        <v>262</v>
      </c>
      <c r="D5" s="120" t="s">
        <v>261</v>
      </c>
      <c r="E5" s="120" t="s">
        <v>260</v>
      </c>
      <c r="F5" s="120" t="s">
        <v>259</v>
      </c>
      <c r="G5" s="120" t="s">
        <v>9</v>
      </c>
      <c r="H5" s="120" t="s">
        <v>258</v>
      </c>
      <c r="I5" s="120" t="s">
        <v>257</v>
      </c>
      <c r="J5" s="120" t="s">
        <v>226</v>
      </c>
      <c r="K5" s="120" t="s">
        <v>238</v>
      </c>
      <c r="L5" s="120" t="s">
        <v>237</v>
      </c>
      <c r="M5" s="130" t="s">
        <v>378</v>
      </c>
      <c r="N5" s="120" t="s">
        <v>225</v>
      </c>
      <c r="O5" s="120" t="s">
        <v>224</v>
      </c>
      <c r="P5" s="120" t="s">
        <v>223</v>
      </c>
      <c r="Q5" s="120" t="s">
        <v>222</v>
      </c>
      <c r="R5" s="120" t="s">
        <v>221</v>
      </c>
    </row>
    <row r="6" spans="1:18" hidden="1" outlineLevel="2">
      <c r="A6" s="118" t="s">
        <v>307</v>
      </c>
      <c r="B6" s="118" t="s">
        <v>139</v>
      </c>
      <c r="C6" s="118" t="s">
        <v>172</v>
      </c>
      <c r="D6" s="118" t="s">
        <v>148</v>
      </c>
      <c r="E6" s="118" t="s">
        <v>16</v>
      </c>
      <c r="F6" s="118" t="s">
        <v>178</v>
      </c>
      <c r="G6" s="118" t="s">
        <v>137</v>
      </c>
      <c r="H6" s="118" t="s">
        <v>136</v>
      </c>
      <c r="I6" s="118" t="s">
        <v>135</v>
      </c>
      <c r="J6" s="118" t="s">
        <v>308</v>
      </c>
      <c r="K6" s="119">
        <v>1800</v>
      </c>
      <c r="L6" s="119">
        <v>0</v>
      </c>
      <c r="M6" s="119">
        <v>1800</v>
      </c>
      <c r="N6" s="118" t="s">
        <v>309</v>
      </c>
      <c r="O6" s="118" t="s">
        <v>308</v>
      </c>
      <c r="P6" s="118"/>
      <c r="Q6" s="118" t="s">
        <v>310</v>
      </c>
      <c r="R6" s="118" t="s">
        <v>220</v>
      </c>
    </row>
    <row r="7" spans="1:18" hidden="1" outlineLevel="2">
      <c r="A7" s="118" t="s">
        <v>307</v>
      </c>
      <c r="B7" s="118" t="s">
        <v>139</v>
      </c>
      <c r="C7" s="118" t="s">
        <v>172</v>
      </c>
      <c r="D7" s="118" t="s">
        <v>147</v>
      </c>
      <c r="E7" s="118" t="s">
        <v>16</v>
      </c>
      <c r="F7" s="118" t="s">
        <v>177</v>
      </c>
      <c r="G7" s="118" t="s">
        <v>137</v>
      </c>
      <c r="H7" s="118" t="s">
        <v>136</v>
      </c>
      <c r="I7" s="118" t="s">
        <v>135</v>
      </c>
      <c r="J7" s="118" t="s">
        <v>308</v>
      </c>
      <c r="K7" s="119">
        <v>300</v>
      </c>
      <c r="L7" s="119">
        <v>0</v>
      </c>
      <c r="M7" s="119">
        <v>300</v>
      </c>
      <c r="N7" s="118" t="s">
        <v>309</v>
      </c>
      <c r="O7" s="118" t="s">
        <v>308</v>
      </c>
      <c r="P7" s="118"/>
      <c r="Q7" s="118" t="s">
        <v>310</v>
      </c>
      <c r="R7" s="118" t="s">
        <v>220</v>
      </c>
    </row>
    <row r="8" spans="1:18" hidden="1" outlineLevel="2">
      <c r="A8" s="118" t="s">
        <v>307</v>
      </c>
      <c r="B8" s="118" t="s">
        <v>139</v>
      </c>
      <c r="C8" s="118" t="s">
        <v>172</v>
      </c>
      <c r="D8" s="118" t="s">
        <v>298</v>
      </c>
      <c r="E8" s="118" t="s">
        <v>16</v>
      </c>
      <c r="F8" s="118" t="s">
        <v>176</v>
      </c>
      <c r="G8" s="118" t="s">
        <v>137</v>
      </c>
      <c r="H8" s="118" t="s">
        <v>136</v>
      </c>
      <c r="I8" s="118" t="s">
        <v>135</v>
      </c>
      <c r="J8" s="118" t="s">
        <v>308</v>
      </c>
      <c r="K8" s="119">
        <v>100</v>
      </c>
      <c r="L8" s="119">
        <v>0</v>
      </c>
      <c r="M8" s="119">
        <v>100</v>
      </c>
      <c r="N8" s="118" t="s">
        <v>309</v>
      </c>
      <c r="O8" s="118" t="s">
        <v>308</v>
      </c>
      <c r="P8" s="118"/>
      <c r="Q8" s="118" t="s">
        <v>310</v>
      </c>
      <c r="R8" s="118" t="s">
        <v>220</v>
      </c>
    </row>
    <row r="9" spans="1:18" hidden="1" outlineLevel="2">
      <c r="A9" s="118" t="s">
        <v>307</v>
      </c>
      <c r="B9" s="118" t="s">
        <v>139</v>
      </c>
      <c r="C9" s="118" t="s">
        <v>172</v>
      </c>
      <c r="D9" s="118" t="s">
        <v>148</v>
      </c>
      <c r="E9" s="118" t="s">
        <v>16</v>
      </c>
      <c r="F9" s="118" t="s">
        <v>166</v>
      </c>
      <c r="G9" s="118" t="s">
        <v>137</v>
      </c>
      <c r="H9" s="118" t="s">
        <v>136</v>
      </c>
      <c r="I9" s="118" t="s">
        <v>135</v>
      </c>
      <c r="J9" s="118" t="s">
        <v>308</v>
      </c>
      <c r="K9" s="119">
        <v>100</v>
      </c>
      <c r="L9" s="119">
        <v>0</v>
      </c>
      <c r="M9" s="119">
        <v>100</v>
      </c>
      <c r="N9" s="118" t="s">
        <v>309</v>
      </c>
      <c r="O9" s="118" t="s">
        <v>308</v>
      </c>
      <c r="P9" s="118"/>
      <c r="Q9" s="118" t="s">
        <v>310</v>
      </c>
      <c r="R9" s="118" t="s">
        <v>220</v>
      </c>
    </row>
    <row r="10" spans="1:18" hidden="1" outlineLevel="2">
      <c r="A10" s="118" t="s">
        <v>307</v>
      </c>
      <c r="B10" s="118" t="s">
        <v>139</v>
      </c>
      <c r="C10" s="118" t="s">
        <v>172</v>
      </c>
      <c r="D10" s="118" t="s">
        <v>298</v>
      </c>
      <c r="E10" s="118" t="s">
        <v>16</v>
      </c>
      <c r="F10" s="118" t="s">
        <v>175</v>
      </c>
      <c r="G10" s="118" t="s">
        <v>137</v>
      </c>
      <c r="H10" s="118" t="s">
        <v>136</v>
      </c>
      <c r="I10" s="118" t="s">
        <v>135</v>
      </c>
      <c r="J10" s="118" t="s">
        <v>308</v>
      </c>
      <c r="K10" s="119">
        <v>100</v>
      </c>
      <c r="L10" s="119">
        <v>0</v>
      </c>
      <c r="M10" s="119">
        <v>100</v>
      </c>
      <c r="N10" s="118" t="s">
        <v>309</v>
      </c>
      <c r="O10" s="118" t="s">
        <v>308</v>
      </c>
      <c r="P10" s="118"/>
      <c r="Q10" s="118" t="s">
        <v>310</v>
      </c>
      <c r="R10" s="118" t="s">
        <v>220</v>
      </c>
    </row>
    <row r="11" spans="1:18" hidden="1" outlineLevel="2">
      <c r="A11" s="118" t="s">
        <v>307</v>
      </c>
      <c r="B11" s="118" t="s">
        <v>139</v>
      </c>
      <c r="C11" s="118" t="s">
        <v>172</v>
      </c>
      <c r="D11" s="118" t="s">
        <v>153</v>
      </c>
      <c r="E11" s="118" t="s">
        <v>149</v>
      </c>
      <c r="F11" s="118" t="s">
        <v>174</v>
      </c>
      <c r="G11" s="118" t="s">
        <v>137</v>
      </c>
      <c r="H11" s="118" t="s">
        <v>136</v>
      </c>
      <c r="I11" s="118" t="s">
        <v>135</v>
      </c>
      <c r="J11" s="118" t="s">
        <v>308</v>
      </c>
      <c r="K11" s="119">
        <v>7500</v>
      </c>
      <c r="L11" s="119">
        <v>0</v>
      </c>
      <c r="M11" s="119">
        <v>7500</v>
      </c>
      <c r="N11" s="118" t="s">
        <v>309</v>
      </c>
      <c r="O11" s="118" t="s">
        <v>308</v>
      </c>
      <c r="P11" s="118"/>
      <c r="Q11" s="118" t="s">
        <v>310</v>
      </c>
      <c r="R11" s="118" t="s">
        <v>220</v>
      </c>
    </row>
    <row r="12" spans="1:18" hidden="1" outlineLevel="2">
      <c r="A12" s="118" t="s">
        <v>307</v>
      </c>
      <c r="B12" s="118" t="s">
        <v>139</v>
      </c>
      <c r="C12" s="118" t="s">
        <v>172</v>
      </c>
      <c r="D12" s="118" t="s">
        <v>140</v>
      </c>
      <c r="E12" s="118" t="s">
        <v>16</v>
      </c>
      <c r="F12" s="118" t="s">
        <v>184</v>
      </c>
      <c r="G12" s="118" t="s">
        <v>137</v>
      </c>
      <c r="H12" s="118" t="s">
        <v>136</v>
      </c>
      <c r="I12" s="118" t="s">
        <v>135</v>
      </c>
      <c r="J12" s="118" t="s">
        <v>308</v>
      </c>
      <c r="K12" s="119">
        <v>0</v>
      </c>
      <c r="L12" s="119">
        <v>10000</v>
      </c>
      <c r="M12" s="119">
        <v>-10000</v>
      </c>
      <c r="N12" s="118" t="s">
        <v>309</v>
      </c>
      <c r="O12" s="118" t="s">
        <v>308</v>
      </c>
      <c r="P12" s="118"/>
      <c r="Q12" s="118" t="s">
        <v>310</v>
      </c>
      <c r="R12" s="118" t="s">
        <v>220</v>
      </c>
    </row>
    <row r="13" spans="1:18" hidden="1" outlineLevel="2">
      <c r="A13" s="118" t="s">
        <v>307</v>
      </c>
      <c r="B13" s="118" t="s">
        <v>139</v>
      </c>
      <c r="C13" s="118" t="s">
        <v>172</v>
      </c>
      <c r="D13" s="118" t="s">
        <v>158</v>
      </c>
      <c r="E13" s="118" t="s">
        <v>16</v>
      </c>
      <c r="F13" s="118" t="s">
        <v>173</v>
      </c>
      <c r="G13" s="118" t="s">
        <v>137</v>
      </c>
      <c r="H13" s="118" t="s">
        <v>136</v>
      </c>
      <c r="I13" s="118" t="s">
        <v>135</v>
      </c>
      <c r="J13" s="118" t="s">
        <v>308</v>
      </c>
      <c r="K13" s="119">
        <v>0</v>
      </c>
      <c r="L13" s="119">
        <v>1000</v>
      </c>
      <c r="M13" s="119">
        <v>-1000</v>
      </c>
      <c r="N13" s="118" t="s">
        <v>309</v>
      </c>
      <c r="O13" s="118" t="s">
        <v>308</v>
      </c>
      <c r="P13" s="118"/>
      <c r="Q13" s="118" t="s">
        <v>310</v>
      </c>
      <c r="R13" s="118" t="s">
        <v>220</v>
      </c>
    </row>
    <row r="14" spans="1:18" hidden="1" outlineLevel="2">
      <c r="A14" s="118" t="s">
        <v>307</v>
      </c>
      <c r="B14" s="118" t="s">
        <v>139</v>
      </c>
      <c r="C14" s="118" t="s">
        <v>172</v>
      </c>
      <c r="D14" s="118" t="s">
        <v>140</v>
      </c>
      <c r="E14" s="118" t="s">
        <v>16</v>
      </c>
      <c r="F14" s="118" t="s">
        <v>183</v>
      </c>
      <c r="G14" s="118" t="s">
        <v>137</v>
      </c>
      <c r="H14" s="118" t="s">
        <v>136</v>
      </c>
      <c r="I14" s="118" t="s">
        <v>135</v>
      </c>
      <c r="J14" s="118" t="s">
        <v>308</v>
      </c>
      <c r="K14" s="119">
        <v>8000</v>
      </c>
      <c r="L14" s="119">
        <v>0</v>
      </c>
      <c r="M14" s="119">
        <v>8000</v>
      </c>
      <c r="N14" s="118" t="s">
        <v>309</v>
      </c>
      <c r="O14" s="118" t="s">
        <v>308</v>
      </c>
      <c r="P14" s="118"/>
      <c r="Q14" s="118" t="s">
        <v>310</v>
      </c>
      <c r="R14" s="118" t="s">
        <v>220</v>
      </c>
    </row>
    <row r="15" spans="1:18" hidden="1" outlineLevel="2">
      <c r="A15" s="118" t="s">
        <v>307</v>
      </c>
      <c r="B15" s="118" t="s">
        <v>139</v>
      </c>
      <c r="C15" s="118" t="s">
        <v>172</v>
      </c>
      <c r="D15" s="118" t="s">
        <v>56</v>
      </c>
      <c r="E15" s="118" t="s">
        <v>16</v>
      </c>
      <c r="F15" s="118" t="s">
        <v>99</v>
      </c>
      <c r="G15" s="118" t="s">
        <v>137</v>
      </c>
      <c r="H15" s="118" t="s">
        <v>136</v>
      </c>
      <c r="I15" s="118" t="s">
        <v>135</v>
      </c>
      <c r="J15" s="118" t="s">
        <v>308</v>
      </c>
      <c r="K15" s="119">
        <v>500</v>
      </c>
      <c r="L15" s="119">
        <v>0</v>
      </c>
      <c r="M15" s="119">
        <v>500</v>
      </c>
      <c r="N15" s="118" t="s">
        <v>309</v>
      </c>
      <c r="O15" s="118" t="s">
        <v>308</v>
      </c>
      <c r="P15" s="118"/>
      <c r="Q15" s="118" t="s">
        <v>310</v>
      </c>
      <c r="R15" s="118" t="s">
        <v>220</v>
      </c>
    </row>
    <row r="16" spans="1:18" hidden="1" outlineLevel="2">
      <c r="A16" s="118" t="s">
        <v>307</v>
      </c>
      <c r="B16" s="118" t="s">
        <v>139</v>
      </c>
      <c r="C16" s="118" t="s">
        <v>172</v>
      </c>
      <c r="D16" s="118" t="s">
        <v>56</v>
      </c>
      <c r="E16" s="118" t="s">
        <v>16</v>
      </c>
      <c r="F16" s="118" t="s">
        <v>96</v>
      </c>
      <c r="G16" s="118" t="s">
        <v>137</v>
      </c>
      <c r="H16" s="118" t="s">
        <v>136</v>
      </c>
      <c r="I16" s="118" t="s">
        <v>135</v>
      </c>
      <c r="J16" s="118" t="s">
        <v>308</v>
      </c>
      <c r="K16" s="119">
        <v>0</v>
      </c>
      <c r="L16" s="119">
        <v>15000</v>
      </c>
      <c r="M16" s="119">
        <v>-15000</v>
      </c>
      <c r="N16" s="118" t="s">
        <v>309</v>
      </c>
      <c r="O16" s="118" t="s">
        <v>308</v>
      </c>
      <c r="P16" s="118"/>
      <c r="Q16" s="118" t="s">
        <v>310</v>
      </c>
      <c r="R16" s="118" t="s">
        <v>220</v>
      </c>
    </row>
    <row r="17" spans="1:18" hidden="1" outlineLevel="2">
      <c r="A17" s="118" t="s">
        <v>316</v>
      </c>
      <c r="B17" s="118" t="s">
        <v>139</v>
      </c>
      <c r="C17" s="118" t="s">
        <v>172</v>
      </c>
      <c r="D17" s="118" t="s">
        <v>148</v>
      </c>
      <c r="E17" s="118" t="s">
        <v>16</v>
      </c>
      <c r="F17" s="118" t="s">
        <v>177</v>
      </c>
      <c r="G17" s="118" t="s">
        <v>137</v>
      </c>
      <c r="H17" s="118" t="s">
        <v>136</v>
      </c>
      <c r="I17" s="118" t="s">
        <v>135</v>
      </c>
      <c r="J17" s="118" t="s">
        <v>317</v>
      </c>
      <c r="K17" s="119">
        <v>1000</v>
      </c>
      <c r="L17" s="119">
        <v>0</v>
      </c>
      <c r="M17" s="119">
        <v>1000</v>
      </c>
      <c r="N17" s="118" t="s">
        <v>318</v>
      </c>
      <c r="O17" s="118" t="s">
        <v>317</v>
      </c>
      <c r="P17" s="118"/>
      <c r="Q17" s="118" t="s">
        <v>319</v>
      </c>
      <c r="R17" s="118" t="s">
        <v>256</v>
      </c>
    </row>
    <row r="18" spans="1:18" hidden="1" outlineLevel="2">
      <c r="A18" s="118" t="s">
        <v>316</v>
      </c>
      <c r="B18" s="118" t="s">
        <v>139</v>
      </c>
      <c r="C18" s="118" t="s">
        <v>172</v>
      </c>
      <c r="D18" s="118" t="s">
        <v>140</v>
      </c>
      <c r="E18" s="118" t="s">
        <v>16</v>
      </c>
      <c r="F18" s="118" t="s">
        <v>166</v>
      </c>
      <c r="G18" s="118" t="s">
        <v>137</v>
      </c>
      <c r="H18" s="118" t="s">
        <v>136</v>
      </c>
      <c r="I18" s="118" t="s">
        <v>135</v>
      </c>
      <c r="J18" s="118" t="s">
        <v>317</v>
      </c>
      <c r="K18" s="119">
        <v>2000</v>
      </c>
      <c r="L18" s="119">
        <v>0</v>
      </c>
      <c r="M18" s="119">
        <v>2000</v>
      </c>
      <c r="N18" s="118" t="s">
        <v>318</v>
      </c>
      <c r="O18" s="118" t="s">
        <v>317</v>
      </c>
      <c r="P18" s="118"/>
      <c r="Q18" s="118" t="s">
        <v>319</v>
      </c>
      <c r="R18" s="118" t="s">
        <v>256</v>
      </c>
    </row>
    <row r="19" spans="1:18" hidden="1" outlineLevel="2">
      <c r="A19" s="118" t="s">
        <v>320</v>
      </c>
      <c r="B19" s="118" t="s">
        <v>139</v>
      </c>
      <c r="C19" s="118" t="s">
        <v>172</v>
      </c>
      <c r="D19" s="118" t="s">
        <v>148</v>
      </c>
      <c r="E19" s="118" t="s">
        <v>149</v>
      </c>
      <c r="F19" s="118" t="s">
        <v>174</v>
      </c>
      <c r="G19" s="118" t="s">
        <v>137</v>
      </c>
      <c r="H19" s="118" t="s">
        <v>136</v>
      </c>
      <c r="I19" s="118" t="s">
        <v>135</v>
      </c>
      <c r="J19" s="118" t="s">
        <v>321</v>
      </c>
      <c r="K19" s="119">
        <v>2800</v>
      </c>
      <c r="L19" s="119">
        <v>0</v>
      </c>
      <c r="M19" s="119">
        <v>2800</v>
      </c>
      <c r="N19" s="118" t="s">
        <v>322</v>
      </c>
      <c r="O19" s="118" t="s">
        <v>321</v>
      </c>
      <c r="P19" s="118"/>
      <c r="Q19" s="118" t="s">
        <v>323</v>
      </c>
      <c r="R19" s="118" t="s">
        <v>256</v>
      </c>
    </row>
    <row r="20" spans="1:18" hidden="1" outlineLevel="2">
      <c r="A20" s="118" t="s">
        <v>320</v>
      </c>
      <c r="B20" s="118" t="s">
        <v>139</v>
      </c>
      <c r="C20" s="118" t="s">
        <v>172</v>
      </c>
      <c r="D20" s="118" t="s">
        <v>56</v>
      </c>
      <c r="E20" s="118" t="s">
        <v>16</v>
      </c>
      <c r="F20" s="118" t="s">
        <v>173</v>
      </c>
      <c r="G20" s="118" t="s">
        <v>137</v>
      </c>
      <c r="H20" s="118" t="s">
        <v>136</v>
      </c>
      <c r="I20" s="118" t="s">
        <v>135</v>
      </c>
      <c r="J20" s="118" t="s">
        <v>321</v>
      </c>
      <c r="K20" s="119">
        <v>4000</v>
      </c>
      <c r="L20" s="119">
        <v>0</v>
      </c>
      <c r="M20" s="119">
        <v>4000</v>
      </c>
      <c r="N20" s="118" t="s">
        <v>322</v>
      </c>
      <c r="O20" s="118" t="s">
        <v>321</v>
      </c>
      <c r="P20" s="118"/>
      <c r="Q20" s="118" t="s">
        <v>323</v>
      </c>
      <c r="R20" s="118" t="s">
        <v>256</v>
      </c>
    </row>
    <row r="21" spans="1:18" hidden="1" outlineLevel="2">
      <c r="A21" s="118" t="s">
        <v>325</v>
      </c>
      <c r="B21" s="118" t="s">
        <v>139</v>
      </c>
      <c r="C21" s="118" t="s">
        <v>172</v>
      </c>
      <c r="D21" s="118" t="s">
        <v>56</v>
      </c>
      <c r="E21" s="118" t="s">
        <v>16</v>
      </c>
      <c r="F21" s="118" t="s">
        <v>166</v>
      </c>
      <c r="G21" s="118" t="s">
        <v>137</v>
      </c>
      <c r="H21" s="118" t="s">
        <v>136</v>
      </c>
      <c r="I21" s="118" t="s">
        <v>135</v>
      </c>
      <c r="J21" s="118" t="s">
        <v>326</v>
      </c>
      <c r="K21" s="119">
        <v>1500</v>
      </c>
      <c r="L21" s="119">
        <v>0</v>
      </c>
      <c r="M21" s="119">
        <v>1500</v>
      </c>
      <c r="N21" s="118" t="s">
        <v>327</v>
      </c>
      <c r="O21" s="118" t="s">
        <v>326</v>
      </c>
      <c r="P21" s="118"/>
      <c r="Q21" s="118" t="s">
        <v>328</v>
      </c>
      <c r="R21" s="118" t="s">
        <v>256</v>
      </c>
    </row>
    <row r="22" spans="1:18" hidden="1" outlineLevel="2">
      <c r="A22" s="118" t="s">
        <v>325</v>
      </c>
      <c r="B22" s="118" t="s">
        <v>139</v>
      </c>
      <c r="C22" s="118" t="s">
        <v>172</v>
      </c>
      <c r="D22" s="118" t="s">
        <v>56</v>
      </c>
      <c r="E22" s="118" t="s">
        <v>16</v>
      </c>
      <c r="F22" s="118" t="s">
        <v>166</v>
      </c>
      <c r="G22" s="118" t="s">
        <v>137</v>
      </c>
      <c r="H22" s="118" t="s">
        <v>136</v>
      </c>
      <c r="I22" s="118" t="s">
        <v>135</v>
      </c>
      <c r="J22" s="118" t="s">
        <v>326</v>
      </c>
      <c r="K22" s="119">
        <v>750</v>
      </c>
      <c r="L22" s="119">
        <v>0</v>
      </c>
      <c r="M22" s="119">
        <v>750</v>
      </c>
      <c r="N22" s="118" t="s">
        <v>327</v>
      </c>
      <c r="O22" s="118" t="s">
        <v>326</v>
      </c>
      <c r="P22" s="118"/>
      <c r="Q22" s="118" t="s">
        <v>328</v>
      </c>
      <c r="R22" s="118" t="s">
        <v>256</v>
      </c>
    </row>
    <row r="23" spans="1:18" hidden="1" outlineLevel="2">
      <c r="A23" s="118" t="s">
        <v>325</v>
      </c>
      <c r="B23" s="118" t="s">
        <v>139</v>
      </c>
      <c r="C23" s="118" t="s">
        <v>172</v>
      </c>
      <c r="D23" s="118" t="s">
        <v>147</v>
      </c>
      <c r="E23" s="118" t="s">
        <v>149</v>
      </c>
      <c r="F23" s="118" t="s">
        <v>174</v>
      </c>
      <c r="G23" s="118" t="s">
        <v>137</v>
      </c>
      <c r="H23" s="118" t="s">
        <v>136</v>
      </c>
      <c r="I23" s="118" t="s">
        <v>135</v>
      </c>
      <c r="J23" s="118" t="s">
        <v>326</v>
      </c>
      <c r="K23" s="119">
        <v>300</v>
      </c>
      <c r="L23" s="119">
        <v>0</v>
      </c>
      <c r="M23" s="119">
        <v>300</v>
      </c>
      <c r="N23" s="118" t="s">
        <v>327</v>
      </c>
      <c r="O23" s="118" t="s">
        <v>326</v>
      </c>
      <c r="P23" s="118"/>
      <c r="Q23" s="118" t="s">
        <v>328</v>
      </c>
      <c r="R23" s="118" t="s">
        <v>256</v>
      </c>
    </row>
    <row r="24" spans="1:18" hidden="1" outlineLevel="2">
      <c r="A24" s="118" t="s">
        <v>329</v>
      </c>
      <c r="B24" s="118" t="s">
        <v>139</v>
      </c>
      <c r="C24" s="118" t="s">
        <v>172</v>
      </c>
      <c r="D24" s="118" t="s">
        <v>140</v>
      </c>
      <c r="E24" s="118" t="s">
        <v>16</v>
      </c>
      <c r="F24" s="118" t="s">
        <v>175</v>
      </c>
      <c r="G24" s="118" t="s">
        <v>137</v>
      </c>
      <c r="H24" s="118" t="s">
        <v>136</v>
      </c>
      <c r="I24" s="118" t="s">
        <v>135</v>
      </c>
      <c r="J24" s="118" t="s">
        <v>330</v>
      </c>
      <c r="K24" s="119">
        <v>500</v>
      </c>
      <c r="L24" s="119">
        <v>0</v>
      </c>
      <c r="M24" s="119">
        <v>500</v>
      </c>
      <c r="N24" s="118" t="s">
        <v>331</v>
      </c>
      <c r="O24" s="118" t="s">
        <v>330</v>
      </c>
      <c r="P24" s="118"/>
      <c r="Q24" s="118" t="s">
        <v>332</v>
      </c>
      <c r="R24" s="118" t="s">
        <v>256</v>
      </c>
    </row>
    <row r="25" spans="1:18" hidden="1" outlineLevel="2">
      <c r="A25" s="118" t="s">
        <v>329</v>
      </c>
      <c r="B25" s="118" t="s">
        <v>139</v>
      </c>
      <c r="C25" s="118" t="s">
        <v>172</v>
      </c>
      <c r="D25" s="118" t="s">
        <v>56</v>
      </c>
      <c r="E25" s="118" t="s">
        <v>16</v>
      </c>
      <c r="F25" s="118" t="s">
        <v>173</v>
      </c>
      <c r="G25" s="118" t="s">
        <v>137</v>
      </c>
      <c r="H25" s="118" t="s">
        <v>136</v>
      </c>
      <c r="I25" s="118" t="s">
        <v>135</v>
      </c>
      <c r="J25" s="118" t="s">
        <v>330</v>
      </c>
      <c r="K25" s="119">
        <v>4000</v>
      </c>
      <c r="L25" s="119">
        <v>0</v>
      </c>
      <c r="M25" s="119">
        <v>4000</v>
      </c>
      <c r="N25" s="118" t="s">
        <v>331</v>
      </c>
      <c r="O25" s="118" t="s">
        <v>330</v>
      </c>
      <c r="P25" s="118"/>
      <c r="Q25" s="118" t="s">
        <v>332</v>
      </c>
      <c r="R25" s="118" t="s">
        <v>256</v>
      </c>
    </row>
    <row r="26" spans="1:18" hidden="1" outlineLevel="2">
      <c r="A26" s="118" t="s">
        <v>333</v>
      </c>
      <c r="B26" s="118" t="s">
        <v>139</v>
      </c>
      <c r="C26" s="118" t="s">
        <v>172</v>
      </c>
      <c r="D26" s="118" t="s">
        <v>336</v>
      </c>
      <c r="E26" s="118" t="s">
        <v>16</v>
      </c>
      <c r="F26" s="118" t="s">
        <v>177</v>
      </c>
      <c r="G26" s="118" t="s">
        <v>137</v>
      </c>
      <c r="H26" s="118" t="s">
        <v>136</v>
      </c>
      <c r="I26" s="118" t="s">
        <v>135</v>
      </c>
      <c r="J26" s="118" t="s">
        <v>321</v>
      </c>
      <c r="K26" s="119">
        <v>895</v>
      </c>
      <c r="L26" s="119">
        <v>0</v>
      </c>
      <c r="M26" s="119">
        <v>895</v>
      </c>
      <c r="N26" s="118" t="s">
        <v>331</v>
      </c>
      <c r="O26" s="118" t="s">
        <v>321</v>
      </c>
      <c r="P26" s="118"/>
      <c r="Q26" s="118" t="s">
        <v>335</v>
      </c>
      <c r="R26" s="118" t="s">
        <v>256</v>
      </c>
    </row>
    <row r="27" spans="1:18" hidden="1" outlineLevel="2">
      <c r="A27" s="118" t="s">
        <v>337</v>
      </c>
      <c r="B27" s="118" t="s">
        <v>139</v>
      </c>
      <c r="C27" s="118" t="s">
        <v>172</v>
      </c>
      <c r="D27" s="118" t="s">
        <v>158</v>
      </c>
      <c r="E27" s="118" t="s">
        <v>16</v>
      </c>
      <c r="F27" s="118" t="s">
        <v>184</v>
      </c>
      <c r="G27" s="118" t="s">
        <v>137</v>
      </c>
      <c r="H27" s="118" t="s">
        <v>136</v>
      </c>
      <c r="I27" s="118" t="s">
        <v>135</v>
      </c>
      <c r="J27" s="118" t="s">
        <v>338</v>
      </c>
      <c r="K27" s="119">
        <v>600</v>
      </c>
      <c r="L27" s="119">
        <v>0</v>
      </c>
      <c r="M27" s="119">
        <v>600</v>
      </c>
      <c r="N27" s="118" t="s">
        <v>339</v>
      </c>
      <c r="O27" s="118" t="s">
        <v>338</v>
      </c>
      <c r="P27" s="118"/>
      <c r="Q27" s="118" t="s">
        <v>340</v>
      </c>
      <c r="R27" s="118" t="s">
        <v>256</v>
      </c>
    </row>
    <row r="28" spans="1:18" hidden="1" outlineLevel="2">
      <c r="A28" s="118" t="s">
        <v>344</v>
      </c>
      <c r="B28" s="118" t="s">
        <v>139</v>
      </c>
      <c r="C28" s="118" t="s">
        <v>172</v>
      </c>
      <c r="D28" s="118" t="s">
        <v>56</v>
      </c>
      <c r="E28" s="118" t="s">
        <v>16</v>
      </c>
      <c r="F28" s="118" t="s">
        <v>174</v>
      </c>
      <c r="G28" s="118" t="s">
        <v>137</v>
      </c>
      <c r="H28" s="118" t="s">
        <v>136</v>
      </c>
      <c r="I28" s="118" t="s">
        <v>135</v>
      </c>
      <c r="J28" s="118" t="s">
        <v>345</v>
      </c>
      <c r="K28" s="119">
        <v>3000</v>
      </c>
      <c r="L28" s="119">
        <v>0</v>
      </c>
      <c r="M28" s="119">
        <v>3000</v>
      </c>
      <c r="N28" s="118" t="s">
        <v>295</v>
      </c>
      <c r="O28" s="118" t="s">
        <v>345</v>
      </c>
      <c r="P28" s="118"/>
      <c r="Q28" s="118" t="s">
        <v>346</v>
      </c>
      <c r="R28" s="118" t="s">
        <v>256</v>
      </c>
    </row>
    <row r="29" spans="1:18" hidden="1" outlineLevel="2">
      <c r="A29" s="118" t="s">
        <v>344</v>
      </c>
      <c r="B29" s="118" t="s">
        <v>139</v>
      </c>
      <c r="C29" s="118" t="s">
        <v>172</v>
      </c>
      <c r="D29" s="118" t="s">
        <v>138</v>
      </c>
      <c r="E29" s="118" t="s">
        <v>16</v>
      </c>
      <c r="F29" s="118" t="s">
        <v>173</v>
      </c>
      <c r="G29" s="118" t="s">
        <v>137</v>
      </c>
      <c r="H29" s="118" t="s">
        <v>136</v>
      </c>
      <c r="I29" s="118" t="s">
        <v>135</v>
      </c>
      <c r="J29" s="118" t="s">
        <v>345</v>
      </c>
      <c r="K29" s="119">
        <v>139</v>
      </c>
      <c r="L29" s="119">
        <v>0</v>
      </c>
      <c r="M29" s="119">
        <v>139</v>
      </c>
      <c r="N29" s="118" t="s">
        <v>295</v>
      </c>
      <c r="O29" s="118" t="s">
        <v>345</v>
      </c>
      <c r="P29" s="118"/>
      <c r="Q29" s="118" t="s">
        <v>346</v>
      </c>
      <c r="R29" s="118" t="s">
        <v>256</v>
      </c>
    </row>
    <row r="30" spans="1:18" hidden="1" outlineLevel="2">
      <c r="A30" s="118" t="s">
        <v>347</v>
      </c>
      <c r="B30" s="118" t="s">
        <v>139</v>
      </c>
      <c r="C30" s="118" t="s">
        <v>172</v>
      </c>
      <c r="D30" s="118" t="s">
        <v>140</v>
      </c>
      <c r="E30" s="118" t="s">
        <v>16</v>
      </c>
      <c r="F30" s="118" t="s">
        <v>177</v>
      </c>
      <c r="G30" s="118" t="s">
        <v>137</v>
      </c>
      <c r="H30" s="118" t="s">
        <v>136</v>
      </c>
      <c r="I30" s="118" t="s">
        <v>135</v>
      </c>
      <c r="J30" s="118" t="s">
        <v>348</v>
      </c>
      <c r="K30" s="119">
        <v>1100</v>
      </c>
      <c r="L30" s="119">
        <v>0</v>
      </c>
      <c r="M30" s="119">
        <v>1100</v>
      </c>
      <c r="N30" s="118" t="s">
        <v>349</v>
      </c>
      <c r="O30" s="118" t="s">
        <v>348</v>
      </c>
      <c r="P30" s="118"/>
      <c r="Q30" s="118" t="s">
        <v>350</v>
      </c>
      <c r="R30" s="118" t="s">
        <v>256</v>
      </c>
    </row>
    <row r="31" spans="1:18" hidden="1" outlineLevel="2">
      <c r="A31" s="118" t="s">
        <v>355</v>
      </c>
      <c r="B31" s="118" t="s">
        <v>139</v>
      </c>
      <c r="C31" s="118" t="s">
        <v>172</v>
      </c>
      <c r="D31" s="118" t="s">
        <v>359</v>
      </c>
      <c r="E31" s="118" t="s">
        <v>16</v>
      </c>
      <c r="F31" s="118" t="s">
        <v>184</v>
      </c>
      <c r="G31" s="118" t="s">
        <v>137</v>
      </c>
      <c r="H31" s="118" t="s">
        <v>136</v>
      </c>
      <c r="I31" s="118" t="s">
        <v>135</v>
      </c>
      <c r="J31" s="118" t="s">
        <v>356</v>
      </c>
      <c r="K31" s="119">
        <v>1700</v>
      </c>
      <c r="L31" s="119">
        <v>0</v>
      </c>
      <c r="M31" s="119">
        <v>1700</v>
      </c>
      <c r="N31" s="118" t="s">
        <v>357</v>
      </c>
      <c r="O31" s="118" t="s">
        <v>356</v>
      </c>
      <c r="P31" s="118"/>
      <c r="Q31" s="118" t="s">
        <v>358</v>
      </c>
      <c r="R31" s="118" t="s">
        <v>256</v>
      </c>
    </row>
    <row r="32" spans="1:18" hidden="1" outlineLevel="2">
      <c r="A32" s="118" t="s">
        <v>360</v>
      </c>
      <c r="B32" s="118" t="s">
        <v>139</v>
      </c>
      <c r="C32" s="118" t="s">
        <v>172</v>
      </c>
      <c r="D32" s="118" t="s">
        <v>363</v>
      </c>
      <c r="E32" s="118" t="s">
        <v>16</v>
      </c>
      <c r="F32" s="118" t="s">
        <v>166</v>
      </c>
      <c r="G32" s="118" t="s">
        <v>137</v>
      </c>
      <c r="H32" s="118" t="s">
        <v>136</v>
      </c>
      <c r="I32" s="118" t="s">
        <v>135</v>
      </c>
      <c r="J32" s="118" t="s">
        <v>356</v>
      </c>
      <c r="K32" s="119">
        <v>100</v>
      </c>
      <c r="L32" s="119">
        <v>0</v>
      </c>
      <c r="M32" s="119">
        <v>100</v>
      </c>
      <c r="N32" s="118" t="s">
        <v>361</v>
      </c>
      <c r="O32" s="118" t="s">
        <v>356</v>
      </c>
      <c r="P32" s="118"/>
      <c r="Q32" s="118" t="s">
        <v>362</v>
      </c>
      <c r="R32" s="118" t="s">
        <v>256</v>
      </c>
    </row>
    <row r="33" spans="1:18" hidden="1" outlineLevel="2">
      <c r="A33" s="118" t="s">
        <v>360</v>
      </c>
      <c r="B33" s="118" t="s">
        <v>139</v>
      </c>
      <c r="C33" s="118" t="s">
        <v>172</v>
      </c>
      <c r="D33" s="118" t="s">
        <v>363</v>
      </c>
      <c r="E33" s="118" t="s">
        <v>16</v>
      </c>
      <c r="F33" s="118" t="s">
        <v>166</v>
      </c>
      <c r="G33" s="118" t="s">
        <v>137</v>
      </c>
      <c r="H33" s="118" t="s">
        <v>136</v>
      </c>
      <c r="I33" s="118" t="s">
        <v>135</v>
      </c>
      <c r="J33" s="118" t="s">
        <v>356</v>
      </c>
      <c r="K33" s="119">
        <v>1750</v>
      </c>
      <c r="L33" s="119">
        <v>0</v>
      </c>
      <c r="M33" s="119">
        <v>1750</v>
      </c>
      <c r="N33" s="118" t="s">
        <v>361</v>
      </c>
      <c r="O33" s="118" t="s">
        <v>356</v>
      </c>
      <c r="P33" s="118"/>
      <c r="Q33" s="118" t="s">
        <v>362</v>
      </c>
      <c r="R33" s="118" t="s">
        <v>256</v>
      </c>
    </row>
    <row r="34" spans="1:18" hidden="1" outlineLevel="2">
      <c r="A34" s="118" t="s">
        <v>360</v>
      </c>
      <c r="B34" s="118" t="s">
        <v>139</v>
      </c>
      <c r="C34" s="118" t="s">
        <v>172</v>
      </c>
      <c r="D34" s="118" t="s">
        <v>140</v>
      </c>
      <c r="E34" s="118" t="s">
        <v>16</v>
      </c>
      <c r="F34" s="118" t="s">
        <v>99</v>
      </c>
      <c r="G34" s="118" t="s">
        <v>137</v>
      </c>
      <c r="H34" s="118" t="s">
        <v>136</v>
      </c>
      <c r="I34" s="118" t="s">
        <v>135</v>
      </c>
      <c r="J34" s="118" t="s">
        <v>356</v>
      </c>
      <c r="K34" s="119">
        <v>1150</v>
      </c>
      <c r="L34" s="119">
        <v>0</v>
      </c>
      <c r="M34" s="119">
        <v>1150</v>
      </c>
      <c r="N34" s="118" t="s">
        <v>361</v>
      </c>
      <c r="O34" s="118" t="s">
        <v>356</v>
      </c>
      <c r="P34" s="118"/>
      <c r="Q34" s="118" t="s">
        <v>362</v>
      </c>
      <c r="R34" s="118" t="s">
        <v>256</v>
      </c>
    </row>
    <row r="35" spans="1:18" hidden="1" outlineLevel="2">
      <c r="A35" s="118" t="s">
        <v>360</v>
      </c>
      <c r="B35" s="118" t="s">
        <v>139</v>
      </c>
      <c r="C35" s="118" t="s">
        <v>172</v>
      </c>
      <c r="D35" s="118" t="s">
        <v>56</v>
      </c>
      <c r="E35" s="118" t="s">
        <v>16</v>
      </c>
      <c r="F35" s="118" t="s">
        <v>99</v>
      </c>
      <c r="G35" s="118" t="s">
        <v>137</v>
      </c>
      <c r="H35" s="118" t="s">
        <v>136</v>
      </c>
      <c r="I35" s="118" t="s">
        <v>135</v>
      </c>
      <c r="J35" s="118" t="s">
        <v>356</v>
      </c>
      <c r="K35" s="119">
        <v>1500</v>
      </c>
      <c r="L35" s="119">
        <v>0</v>
      </c>
      <c r="M35" s="119">
        <v>1500</v>
      </c>
      <c r="N35" s="118" t="s">
        <v>361</v>
      </c>
      <c r="O35" s="118" t="s">
        <v>356</v>
      </c>
      <c r="P35" s="118"/>
      <c r="Q35" s="118" t="s">
        <v>362</v>
      </c>
      <c r="R35" s="118" t="s">
        <v>256</v>
      </c>
    </row>
    <row r="36" spans="1:18" hidden="1" outlineLevel="2">
      <c r="A36" s="118" t="s">
        <v>364</v>
      </c>
      <c r="B36" s="118" t="s">
        <v>139</v>
      </c>
      <c r="C36" s="118" t="s">
        <v>172</v>
      </c>
      <c r="D36" s="118" t="s">
        <v>56</v>
      </c>
      <c r="E36" s="118" t="s">
        <v>16</v>
      </c>
      <c r="F36" s="118" t="s">
        <v>166</v>
      </c>
      <c r="G36" s="118" t="s">
        <v>137</v>
      </c>
      <c r="H36" s="118" t="s">
        <v>136</v>
      </c>
      <c r="I36" s="118" t="s">
        <v>135</v>
      </c>
      <c r="J36" s="118" t="s">
        <v>365</v>
      </c>
      <c r="K36" s="119">
        <v>700</v>
      </c>
      <c r="L36" s="119">
        <v>0</v>
      </c>
      <c r="M36" s="119">
        <v>700</v>
      </c>
      <c r="N36" s="118" t="s">
        <v>293</v>
      </c>
      <c r="O36" s="118" t="s">
        <v>365</v>
      </c>
      <c r="P36" s="118"/>
      <c r="Q36" s="118" t="s">
        <v>366</v>
      </c>
      <c r="R36" s="118" t="s">
        <v>256</v>
      </c>
    </row>
    <row r="37" spans="1:18" hidden="1" outlineLevel="2">
      <c r="A37" s="118" t="s">
        <v>364</v>
      </c>
      <c r="B37" s="118" t="s">
        <v>139</v>
      </c>
      <c r="C37" s="118" t="s">
        <v>172</v>
      </c>
      <c r="D37" s="118" t="s">
        <v>56</v>
      </c>
      <c r="E37" s="118" t="s">
        <v>16</v>
      </c>
      <c r="F37" s="118" t="s">
        <v>166</v>
      </c>
      <c r="G37" s="118" t="s">
        <v>137</v>
      </c>
      <c r="H37" s="118" t="s">
        <v>136</v>
      </c>
      <c r="I37" s="118" t="s">
        <v>135</v>
      </c>
      <c r="J37" s="118" t="s">
        <v>365</v>
      </c>
      <c r="K37" s="119">
        <v>1100</v>
      </c>
      <c r="L37" s="119">
        <v>0</v>
      </c>
      <c r="M37" s="119">
        <v>1100</v>
      </c>
      <c r="N37" s="118" t="s">
        <v>293</v>
      </c>
      <c r="O37" s="118" t="s">
        <v>365</v>
      </c>
      <c r="P37" s="118"/>
      <c r="Q37" s="118" t="s">
        <v>366</v>
      </c>
      <c r="R37" s="118" t="s">
        <v>256</v>
      </c>
    </row>
    <row r="38" spans="1:18" hidden="1" outlineLevel="2">
      <c r="A38" s="118" t="s">
        <v>364</v>
      </c>
      <c r="B38" s="118" t="s">
        <v>139</v>
      </c>
      <c r="C38" s="118" t="s">
        <v>172</v>
      </c>
      <c r="D38" s="118" t="s">
        <v>56</v>
      </c>
      <c r="E38" s="118" t="s">
        <v>16</v>
      </c>
      <c r="F38" s="118" t="s">
        <v>175</v>
      </c>
      <c r="G38" s="118" t="s">
        <v>137</v>
      </c>
      <c r="H38" s="118" t="s">
        <v>136</v>
      </c>
      <c r="I38" s="118" t="s">
        <v>135</v>
      </c>
      <c r="J38" s="118" t="s">
        <v>365</v>
      </c>
      <c r="K38" s="119">
        <v>1400</v>
      </c>
      <c r="L38" s="119">
        <v>0</v>
      </c>
      <c r="M38" s="119">
        <v>1400</v>
      </c>
      <c r="N38" s="118" t="s">
        <v>293</v>
      </c>
      <c r="O38" s="118" t="s">
        <v>365</v>
      </c>
      <c r="P38" s="118"/>
      <c r="Q38" s="118" t="s">
        <v>366</v>
      </c>
      <c r="R38" s="118" t="s">
        <v>256</v>
      </c>
    </row>
    <row r="39" spans="1:18" hidden="1" outlineLevel="2">
      <c r="A39" s="118" t="s">
        <v>364</v>
      </c>
      <c r="B39" s="118" t="s">
        <v>139</v>
      </c>
      <c r="C39" s="118" t="s">
        <v>172</v>
      </c>
      <c r="D39" s="118" t="s">
        <v>56</v>
      </c>
      <c r="E39" s="118" t="s">
        <v>16</v>
      </c>
      <c r="F39" s="118" t="s">
        <v>184</v>
      </c>
      <c r="G39" s="118" t="s">
        <v>137</v>
      </c>
      <c r="H39" s="118" t="s">
        <v>136</v>
      </c>
      <c r="I39" s="118" t="s">
        <v>135</v>
      </c>
      <c r="J39" s="118" t="s">
        <v>365</v>
      </c>
      <c r="K39" s="119">
        <v>200</v>
      </c>
      <c r="L39" s="119">
        <v>0</v>
      </c>
      <c r="M39" s="119">
        <v>200</v>
      </c>
      <c r="N39" s="118" t="s">
        <v>293</v>
      </c>
      <c r="O39" s="118" t="s">
        <v>365</v>
      </c>
      <c r="P39" s="118"/>
      <c r="Q39" s="118" t="s">
        <v>366</v>
      </c>
      <c r="R39" s="118" t="s">
        <v>256</v>
      </c>
    </row>
    <row r="40" spans="1:18" hidden="1" outlineLevel="2">
      <c r="A40" s="118" t="s">
        <v>367</v>
      </c>
      <c r="B40" s="118" t="s">
        <v>139</v>
      </c>
      <c r="C40" s="118" t="s">
        <v>172</v>
      </c>
      <c r="D40" s="118" t="s">
        <v>56</v>
      </c>
      <c r="E40" s="118" t="s">
        <v>16</v>
      </c>
      <c r="F40" s="118" t="s">
        <v>166</v>
      </c>
      <c r="G40" s="118" t="s">
        <v>137</v>
      </c>
      <c r="H40" s="118" t="s">
        <v>136</v>
      </c>
      <c r="I40" s="118" t="s">
        <v>135</v>
      </c>
      <c r="J40" s="118" t="s">
        <v>368</v>
      </c>
      <c r="K40" s="119">
        <v>500</v>
      </c>
      <c r="L40" s="119">
        <v>0</v>
      </c>
      <c r="M40" s="119">
        <v>500</v>
      </c>
      <c r="N40" s="118" t="s">
        <v>369</v>
      </c>
      <c r="O40" s="118" t="s">
        <v>368</v>
      </c>
      <c r="P40" s="118"/>
      <c r="Q40" s="118" t="s">
        <v>370</v>
      </c>
      <c r="R40" s="118" t="s">
        <v>256</v>
      </c>
    </row>
    <row r="41" spans="1:18" hidden="1" outlineLevel="2">
      <c r="A41" s="118" t="s">
        <v>367</v>
      </c>
      <c r="B41" s="118" t="s">
        <v>139</v>
      </c>
      <c r="C41" s="118" t="s">
        <v>172</v>
      </c>
      <c r="D41" s="118" t="s">
        <v>56</v>
      </c>
      <c r="E41" s="118" t="s">
        <v>149</v>
      </c>
      <c r="F41" s="118" t="s">
        <v>174</v>
      </c>
      <c r="G41" s="118" t="s">
        <v>137</v>
      </c>
      <c r="H41" s="118" t="s">
        <v>136</v>
      </c>
      <c r="I41" s="118" t="s">
        <v>135</v>
      </c>
      <c r="J41" s="118" t="s">
        <v>368</v>
      </c>
      <c r="K41" s="119">
        <v>200</v>
      </c>
      <c r="L41" s="119">
        <v>0</v>
      </c>
      <c r="M41" s="119">
        <v>200</v>
      </c>
      <c r="N41" s="118" t="s">
        <v>369</v>
      </c>
      <c r="O41" s="118" t="s">
        <v>368</v>
      </c>
      <c r="P41" s="118"/>
      <c r="Q41" s="118" t="s">
        <v>370</v>
      </c>
      <c r="R41" s="118" t="s">
        <v>256</v>
      </c>
    </row>
    <row r="42" spans="1:18" hidden="1" outlineLevel="2">
      <c r="A42" s="118" t="s">
        <v>367</v>
      </c>
      <c r="B42" s="118" t="s">
        <v>139</v>
      </c>
      <c r="C42" s="118" t="s">
        <v>172</v>
      </c>
      <c r="D42" s="118" t="s">
        <v>158</v>
      </c>
      <c r="E42" s="118" t="s">
        <v>16</v>
      </c>
      <c r="F42" s="118" t="s">
        <v>183</v>
      </c>
      <c r="G42" s="118" t="s">
        <v>137</v>
      </c>
      <c r="H42" s="118" t="s">
        <v>136</v>
      </c>
      <c r="I42" s="118" t="s">
        <v>135</v>
      </c>
      <c r="J42" s="118" t="s">
        <v>368</v>
      </c>
      <c r="K42" s="119">
        <v>2000</v>
      </c>
      <c r="L42" s="119">
        <v>0</v>
      </c>
      <c r="M42" s="119">
        <v>2000</v>
      </c>
      <c r="N42" s="118" t="s">
        <v>369</v>
      </c>
      <c r="O42" s="118" t="s">
        <v>368</v>
      </c>
      <c r="P42" s="118"/>
      <c r="Q42" s="118" t="s">
        <v>370</v>
      </c>
      <c r="R42" s="118" t="s">
        <v>256</v>
      </c>
    </row>
    <row r="43" spans="1:18" outlineLevel="1" collapsed="1">
      <c r="A43" s="118"/>
      <c r="B43" s="118"/>
      <c r="C43" s="121" t="s">
        <v>194</v>
      </c>
      <c r="D43" s="118"/>
      <c r="E43" s="118"/>
      <c r="F43" s="118"/>
      <c r="G43" s="118"/>
      <c r="H43" s="118"/>
      <c r="I43" s="118"/>
      <c r="J43" s="118"/>
      <c r="K43" s="119">
        <f>SUBTOTAL(9,K6:K42)</f>
        <v>53284</v>
      </c>
      <c r="L43" s="119">
        <f>SUBTOTAL(9,L6:L42)</f>
        <v>26000</v>
      </c>
      <c r="M43" s="119">
        <f>SUBTOTAL(9,M6:M42)</f>
        <v>27284</v>
      </c>
      <c r="N43" s="118"/>
      <c r="O43" s="118"/>
      <c r="P43" s="118"/>
      <c r="Q43" s="118"/>
      <c r="R43" s="118"/>
    </row>
    <row r="44" spans="1:18" hidden="1" outlineLevel="2">
      <c r="A44" s="118" t="s">
        <v>307</v>
      </c>
      <c r="B44" s="118" t="s">
        <v>139</v>
      </c>
      <c r="C44" s="118" t="s">
        <v>170</v>
      </c>
      <c r="D44" s="118" t="s">
        <v>298</v>
      </c>
      <c r="E44" s="118" t="s">
        <v>16</v>
      </c>
      <c r="F44" s="118" t="s">
        <v>167</v>
      </c>
      <c r="G44" s="118" t="s">
        <v>137</v>
      </c>
      <c r="H44" s="118" t="s">
        <v>136</v>
      </c>
      <c r="I44" s="118" t="s">
        <v>135</v>
      </c>
      <c r="J44" s="118" t="s">
        <v>308</v>
      </c>
      <c r="K44" s="119">
        <v>500</v>
      </c>
      <c r="L44" s="119">
        <v>0</v>
      </c>
      <c r="M44" s="119">
        <v>500</v>
      </c>
      <c r="N44" s="118" t="s">
        <v>309</v>
      </c>
      <c r="O44" s="118" t="s">
        <v>308</v>
      </c>
      <c r="P44" s="118"/>
      <c r="Q44" s="118" t="s">
        <v>310</v>
      </c>
      <c r="R44" s="118" t="s">
        <v>220</v>
      </c>
    </row>
    <row r="45" spans="1:18" outlineLevel="1" collapsed="1">
      <c r="A45" s="118"/>
      <c r="B45" s="118"/>
      <c r="C45" s="121" t="s">
        <v>195</v>
      </c>
      <c r="D45" s="118"/>
      <c r="E45" s="118"/>
      <c r="F45" s="118"/>
      <c r="G45" s="118"/>
      <c r="H45" s="118"/>
      <c r="I45" s="118"/>
      <c r="J45" s="118"/>
      <c r="K45" s="119">
        <f>SUBTOTAL(9,K44:K44)</f>
        <v>500</v>
      </c>
      <c r="L45" s="119">
        <f>SUBTOTAL(9,L44:L44)</f>
        <v>0</v>
      </c>
      <c r="M45" s="119">
        <f>SUBTOTAL(9,M44:M44)</f>
        <v>500</v>
      </c>
      <c r="N45" s="118"/>
      <c r="O45" s="118"/>
      <c r="P45" s="118"/>
      <c r="Q45" s="118"/>
      <c r="R45" s="118"/>
    </row>
    <row r="46" spans="1:18" hidden="1" outlineLevel="2">
      <c r="A46" s="118" t="s">
        <v>311</v>
      </c>
      <c r="B46" s="118" t="s">
        <v>139</v>
      </c>
      <c r="C46" s="118" t="s">
        <v>294</v>
      </c>
      <c r="D46" s="118" t="s">
        <v>56</v>
      </c>
      <c r="E46" s="118" t="s">
        <v>16</v>
      </c>
      <c r="F46" s="118" t="s">
        <v>138</v>
      </c>
      <c r="G46" s="118" t="s">
        <v>137</v>
      </c>
      <c r="H46" s="118" t="s">
        <v>136</v>
      </c>
      <c r="I46" s="118" t="s">
        <v>135</v>
      </c>
      <c r="J46" s="118" t="s">
        <v>312</v>
      </c>
      <c r="K46" s="119">
        <v>1900</v>
      </c>
      <c r="L46" s="119">
        <v>0</v>
      </c>
      <c r="M46" s="119">
        <v>1900</v>
      </c>
      <c r="N46" s="118" t="s">
        <v>313</v>
      </c>
      <c r="O46" s="118" t="s">
        <v>312</v>
      </c>
      <c r="P46" s="118"/>
      <c r="Q46" s="118" t="s">
        <v>314</v>
      </c>
      <c r="R46" s="118" t="s">
        <v>256</v>
      </c>
    </row>
    <row r="47" spans="1:18" outlineLevel="1" collapsed="1">
      <c r="A47" s="118"/>
      <c r="B47" s="118"/>
      <c r="C47" s="121" t="s">
        <v>297</v>
      </c>
      <c r="D47" s="118"/>
      <c r="E47" s="118"/>
      <c r="F47" s="118"/>
      <c r="G47" s="118"/>
      <c r="H47" s="118"/>
      <c r="I47" s="118"/>
      <c r="J47" s="118"/>
      <c r="K47" s="119">
        <f>SUBTOTAL(9,K46:K46)</f>
        <v>1900</v>
      </c>
      <c r="L47" s="119">
        <f>SUBTOTAL(9,L46:L46)</f>
        <v>0</v>
      </c>
      <c r="M47" s="119">
        <f>SUBTOTAL(9,M46:M46)</f>
        <v>1900</v>
      </c>
      <c r="N47" s="118"/>
      <c r="O47" s="118"/>
      <c r="P47" s="118"/>
      <c r="Q47" s="118"/>
      <c r="R47" s="118"/>
    </row>
    <row r="48" spans="1:18" hidden="1" outlineLevel="2">
      <c r="A48" s="118" t="s">
        <v>307</v>
      </c>
      <c r="B48" s="118" t="s">
        <v>139</v>
      </c>
      <c r="C48" s="118" t="s">
        <v>161</v>
      </c>
      <c r="D48" s="118" t="s">
        <v>165</v>
      </c>
      <c r="E48" s="118" t="s">
        <v>16</v>
      </c>
      <c r="F48" s="118" t="s">
        <v>136</v>
      </c>
      <c r="G48" s="118" t="s">
        <v>137</v>
      </c>
      <c r="H48" s="118" t="s">
        <v>136</v>
      </c>
      <c r="I48" s="118" t="s">
        <v>135</v>
      </c>
      <c r="J48" s="118" t="s">
        <v>308</v>
      </c>
      <c r="K48" s="119">
        <v>0</v>
      </c>
      <c r="L48" s="119">
        <v>3000</v>
      </c>
      <c r="M48" s="119">
        <v>-3000</v>
      </c>
      <c r="N48" s="118" t="s">
        <v>309</v>
      </c>
      <c r="O48" s="118" t="s">
        <v>308</v>
      </c>
      <c r="P48" s="118"/>
      <c r="Q48" s="118" t="s">
        <v>310</v>
      </c>
      <c r="R48" s="118" t="s">
        <v>220</v>
      </c>
    </row>
    <row r="49" spans="1:18" hidden="1" outlineLevel="2">
      <c r="A49" s="118" t="s">
        <v>307</v>
      </c>
      <c r="B49" s="118" t="s">
        <v>139</v>
      </c>
      <c r="C49" s="118" t="s">
        <v>161</v>
      </c>
      <c r="D49" s="118" t="s">
        <v>158</v>
      </c>
      <c r="E49" s="118" t="s">
        <v>16</v>
      </c>
      <c r="F49" s="118" t="s">
        <v>136</v>
      </c>
      <c r="G49" s="118" t="s">
        <v>137</v>
      </c>
      <c r="H49" s="118" t="s">
        <v>136</v>
      </c>
      <c r="I49" s="118" t="s">
        <v>135</v>
      </c>
      <c r="J49" s="118" t="s">
        <v>308</v>
      </c>
      <c r="K49" s="119">
        <v>0</v>
      </c>
      <c r="L49" s="119">
        <v>10000</v>
      </c>
      <c r="M49" s="119">
        <v>-10000</v>
      </c>
      <c r="N49" s="118" t="s">
        <v>309</v>
      </c>
      <c r="O49" s="118" t="s">
        <v>308</v>
      </c>
      <c r="P49" s="118"/>
      <c r="Q49" s="118" t="s">
        <v>310</v>
      </c>
      <c r="R49" s="118" t="s">
        <v>220</v>
      </c>
    </row>
    <row r="50" spans="1:18" hidden="1" outlineLevel="2">
      <c r="A50" s="118" t="s">
        <v>307</v>
      </c>
      <c r="B50" s="118" t="s">
        <v>139</v>
      </c>
      <c r="C50" s="118" t="s">
        <v>161</v>
      </c>
      <c r="D50" s="118" t="s">
        <v>56</v>
      </c>
      <c r="E50" s="118" t="s">
        <v>16</v>
      </c>
      <c r="F50" s="118" t="s">
        <v>136</v>
      </c>
      <c r="G50" s="118" t="s">
        <v>137</v>
      </c>
      <c r="H50" s="118" t="s">
        <v>136</v>
      </c>
      <c r="I50" s="118" t="s">
        <v>135</v>
      </c>
      <c r="J50" s="118" t="s">
        <v>308</v>
      </c>
      <c r="K50" s="119">
        <v>22000</v>
      </c>
      <c r="L50" s="119">
        <v>0</v>
      </c>
      <c r="M50" s="119">
        <v>22000</v>
      </c>
      <c r="N50" s="118" t="s">
        <v>309</v>
      </c>
      <c r="O50" s="118" t="s">
        <v>308</v>
      </c>
      <c r="P50" s="118"/>
      <c r="Q50" s="118" t="s">
        <v>310</v>
      </c>
      <c r="R50" s="118" t="s">
        <v>220</v>
      </c>
    </row>
    <row r="51" spans="1:18" hidden="1" outlineLevel="2">
      <c r="A51" s="118" t="s">
        <v>311</v>
      </c>
      <c r="B51" s="118" t="s">
        <v>139</v>
      </c>
      <c r="C51" s="118" t="s">
        <v>161</v>
      </c>
      <c r="D51" s="118" t="s">
        <v>56</v>
      </c>
      <c r="E51" s="118" t="s">
        <v>16</v>
      </c>
      <c r="F51" s="118" t="s">
        <v>136</v>
      </c>
      <c r="G51" s="118" t="s">
        <v>137</v>
      </c>
      <c r="H51" s="118" t="s">
        <v>136</v>
      </c>
      <c r="I51" s="118" t="s">
        <v>135</v>
      </c>
      <c r="J51" s="118" t="s">
        <v>312</v>
      </c>
      <c r="K51" s="119">
        <v>0</v>
      </c>
      <c r="L51" s="119">
        <v>24400</v>
      </c>
      <c r="M51" s="119">
        <v>-24400</v>
      </c>
      <c r="N51" s="118" t="s">
        <v>315</v>
      </c>
      <c r="O51" s="118" t="s">
        <v>312</v>
      </c>
      <c r="P51" s="118"/>
      <c r="Q51" s="118" t="s">
        <v>314</v>
      </c>
      <c r="R51" s="118" t="s">
        <v>256</v>
      </c>
    </row>
    <row r="52" spans="1:18" hidden="1" outlineLevel="2">
      <c r="A52" s="118" t="s">
        <v>316</v>
      </c>
      <c r="B52" s="118" t="s">
        <v>139</v>
      </c>
      <c r="C52" s="118" t="s">
        <v>161</v>
      </c>
      <c r="D52" s="118" t="s">
        <v>56</v>
      </c>
      <c r="E52" s="118" t="s">
        <v>16</v>
      </c>
      <c r="F52" s="118" t="s">
        <v>136</v>
      </c>
      <c r="G52" s="118" t="s">
        <v>137</v>
      </c>
      <c r="H52" s="118" t="s">
        <v>136</v>
      </c>
      <c r="I52" s="118" t="s">
        <v>135</v>
      </c>
      <c r="J52" s="118" t="s">
        <v>317</v>
      </c>
      <c r="K52" s="119">
        <v>0</v>
      </c>
      <c r="L52" s="119">
        <v>3000</v>
      </c>
      <c r="M52" s="119">
        <v>-3000</v>
      </c>
      <c r="N52" s="118" t="s">
        <v>318</v>
      </c>
      <c r="O52" s="118" t="s">
        <v>317</v>
      </c>
      <c r="P52" s="118"/>
      <c r="Q52" s="118" t="s">
        <v>319</v>
      </c>
      <c r="R52" s="118" t="s">
        <v>256</v>
      </c>
    </row>
    <row r="53" spans="1:18" hidden="1" outlineLevel="2">
      <c r="A53" s="118" t="s">
        <v>320</v>
      </c>
      <c r="B53" s="118" t="s">
        <v>139</v>
      </c>
      <c r="C53" s="118" t="s">
        <v>161</v>
      </c>
      <c r="D53" s="118" t="s">
        <v>140</v>
      </c>
      <c r="E53" s="118" t="s">
        <v>16</v>
      </c>
      <c r="F53" s="118" t="s">
        <v>136</v>
      </c>
      <c r="G53" s="118" t="s">
        <v>137</v>
      </c>
      <c r="H53" s="118" t="s">
        <v>136</v>
      </c>
      <c r="I53" s="118" t="s">
        <v>135</v>
      </c>
      <c r="J53" s="118" t="s">
        <v>321</v>
      </c>
      <c r="K53" s="119">
        <v>250</v>
      </c>
      <c r="L53" s="119">
        <v>0</v>
      </c>
      <c r="M53" s="119">
        <v>250</v>
      </c>
      <c r="N53" s="118" t="s">
        <v>322</v>
      </c>
      <c r="O53" s="118" t="s">
        <v>321</v>
      </c>
      <c r="P53" s="118"/>
      <c r="Q53" s="118" t="s">
        <v>323</v>
      </c>
      <c r="R53" s="118" t="s">
        <v>256</v>
      </c>
    </row>
    <row r="54" spans="1:18" hidden="1" outlineLevel="2">
      <c r="A54" s="118" t="s">
        <v>320</v>
      </c>
      <c r="B54" s="118" t="s">
        <v>139</v>
      </c>
      <c r="C54" s="118" t="s">
        <v>161</v>
      </c>
      <c r="D54" s="118" t="s">
        <v>140</v>
      </c>
      <c r="E54" s="118" t="s">
        <v>16</v>
      </c>
      <c r="F54" s="118" t="s">
        <v>136</v>
      </c>
      <c r="G54" s="118" t="s">
        <v>137</v>
      </c>
      <c r="H54" s="118" t="s">
        <v>136</v>
      </c>
      <c r="I54" s="118" t="s">
        <v>135</v>
      </c>
      <c r="J54" s="118" t="s">
        <v>321</v>
      </c>
      <c r="K54" s="119">
        <v>250</v>
      </c>
      <c r="L54" s="119">
        <v>0</v>
      </c>
      <c r="M54" s="119">
        <v>250</v>
      </c>
      <c r="N54" s="118" t="s">
        <v>322</v>
      </c>
      <c r="O54" s="118" t="s">
        <v>321</v>
      </c>
      <c r="P54" s="118"/>
      <c r="Q54" s="118" t="s">
        <v>323</v>
      </c>
      <c r="R54" s="118" t="s">
        <v>256</v>
      </c>
    </row>
    <row r="55" spans="1:18" hidden="1" outlineLevel="2">
      <c r="A55" s="118" t="s">
        <v>320</v>
      </c>
      <c r="B55" s="118" t="s">
        <v>139</v>
      </c>
      <c r="C55" s="118" t="s">
        <v>161</v>
      </c>
      <c r="D55" s="118" t="s">
        <v>56</v>
      </c>
      <c r="E55" s="118" t="s">
        <v>16</v>
      </c>
      <c r="F55" s="118" t="s">
        <v>136</v>
      </c>
      <c r="G55" s="118" t="s">
        <v>137</v>
      </c>
      <c r="H55" s="118" t="s">
        <v>136</v>
      </c>
      <c r="I55" s="118" t="s">
        <v>135</v>
      </c>
      <c r="J55" s="118" t="s">
        <v>321</v>
      </c>
      <c r="K55" s="119">
        <v>0</v>
      </c>
      <c r="L55" s="119">
        <v>7300</v>
      </c>
      <c r="M55" s="119">
        <v>-7300</v>
      </c>
      <c r="N55" s="118" t="s">
        <v>324</v>
      </c>
      <c r="O55" s="118" t="s">
        <v>321</v>
      </c>
      <c r="P55" s="118"/>
      <c r="Q55" s="118" t="s">
        <v>323</v>
      </c>
      <c r="R55" s="118" t="s">
        <v>256</v>
      </c>
    </row>
    <row r="56" spans="1:18" hidden="1" outlineLevel="2">
      <c r="A56" s="118" t="s">
        <v>325</v>
      </c>
      <c r="B56" s="118" t="s">
        <v>139</v>
      </c>
      <c r="C56" s="118" t="s">
        <v>161</v>
      </c>
      <c r="D56" s="118" t="s">
        <v>56</v>
      </c>
      <c r="E56" s="118" t="s">
        <v>16</v>
      </c>
      <c r="F56" s="118" t="s">
        <v>136</v>
      </c>
      <c r="G56" s="118" t="s">
        <v>137</v>
      </c>
      <c r="H56" s="118" t="s">
        <v>136</v>
      </c>
      <c r="I56" s="118" t="s">
        <v>135</v>
      </c>
      <c r="J56" s="118" t="s">
        <v>326</v>
      </c>
      <c r="K56" s="119">
        <v>0</v>
      </c>
      <c r="L56" s="119">
        <v>2550</v>
      </c>
      <c r="M56" s="119">
        <v>-2550</v>
      </c>
      <c r="N56" s="118" t="s">
        <v>327</v>
      </c>
      <c r="O56" s="118" t="s">
        <v>326</v>
      </c>
      <c r="P56" s="118"/>
      <c r="Q56" s="118" t="s">
        <v>328</v>
      </c>
      <c r="R56" s="118" t="s">
        <v>256</v>
      </c>
    </row>
    <row r="57" spans="1:18" hidden="1" outlineLevel="2">
      <c r="A57" s="118" t="s">
        <v>329</v>
      </c>
      <c r="B57" s="118" t="s">
        <v>139</v>
      </c>
      <c r="C57" s="118" t="s">
        <v>161</v>
      </c>
      <c r="D57" s="118" t="s">
        <v>56</v>
      </c>
      <c r="E57" s="118" t="s">
        <v>16</v>
      </c>
      <c r="F57" s="118" t="s">
        <v>136</v>
      </c>
      <c r="G57" s="118" t="s">
        <v>137</v>
      </c>
      <c r="H57" s="118" t="s">
        <v>136</v>
      </c>
      <c r="I57" s="118" t="s">
        <v>135</v>
      </c>
      <c r="J57" s="118" t="s">
        <v>330</v>
      </c>
      <c r="K57" s="119">
        <v>0</v>
      </c>
      <c r="L57" s="119">
        <v>4500</v>
      </c>
      <c r="M57" s="119">
        <v>-4500</v>
      </c>
      <c r="N57" s="118" t="s">
        <v>331</v>
      </c>
      <c r="O57" s="118" t="s">
        <v>330</v>
      </c>
      <c r="P57" s="118"/>
      <c r="Q57" s="118" t="s">
        <v>332</v>
      </c>
      <c r="R57" s="118" t="s">
        <v>256</v>
      </c>
    </row>
    <row r="58" spans="1:18" hidden="1" outlineLevel="2">
      <c r="A58" s="118" t="s">
        <v>333</v>
      </c>
      <c r="B58" s="118" t="s">
        <v>139</v>
      </c>
      <c r="C58" s="118" t="s">
        <v>161</v>
      </c>
      <c r="D58" s="118" t="s">
        <v>56</v>
      </c>
      <c r="E58" s="118" t="s">
        <v>16</v>
      </c>
      <c r="F58" s="118" t="s">
        <v>136</v>
      </c>
      <c r="G58" s="118" t="s">
        <v>137</v>
      </c>
      <c r="H58" s="118" t="s">
        <v>136</v>
      </c>
      <c r="I58" s="118" t="s">
        <v>135</v>
      </c>
      <c r="J58" s="118" t="s">
        <v>321</v>
      </c>
      <c r="K58" s="119">
        <v>0</v>
      </c>
      <c r="L58" s="119">
        <v>895</v>
      </c>
      <c r="M58" s="119">
        <v>-895</v>
      </c>
      <c r="N58" s="118" t="s">
        <v>334</v>
      </c>
      <c r="O58" s="118" t="s">
        <v>321</v>
      </c>
      <c r="P58" s="118"/>
      <c r="Q58" s="118" t="s">
        <v>335</v>
      </c>
      <c r="R58" s="118" t="s">
        <v>256</v>
      </c>
    </row>
    <row r="59" spans="1:18" hidden="1" outlineLevel="2">
      <c r="A59" s="118" t="s">
        <v>337</v>
      </c>
      <c r="B59" s="118" t="s">
        <v>139</v>
      </c>
      <c r="C59" s="118" t="s">
        <v>161</v>
      </c>
      <c r="D59" s="118" t="s">
        <v>56</v>
      </c>
      <c r="E59" s="118" t="s">
        <v>16</v>
      </c>
      <c r="F59" s="118" t="s">
        <v>136</v>
      </c>
      <c r="G59" s="118" t="s">
        <v>137</v>
      </c>
      <c r="H59" s="118" t="s">
        <v>136</v>
      </c>
      <c r="I59" s="118" t="s">
        <v>135</v>
      </c>
      <c r="J59" s="118" t="s">
        <v>338</v>
      </c>
      <c r="K59" s="119">
        <v>0</v>
      </c>
      <c r="L59" s="119">
        <v>600</v>
      </c>
      <c r="M59" s="119">
        <v>-600</v>
      </c>
      <c r="N59" s="118" t="s">
        <v>339</v>
      </c>
      <c r="O59" s="118" t="s">
        <v>338</v>
      </c>
      <c r="P59" s="118"/>
      <c r="Q59" s="118" t="s">
        <v>340</v>
      </c>
      <c r="R59" s="118" t="s">
        <v>256</v>
      </c>
    </row>
    <row r="60" spans="1:18" hidden="1" outlineLevel="2">
      <c r="A60" s="118" t="s">
        <v>341</v>
      </c>
      <c r="B60" s="118" t="s">
        <v>139</v>
      </c>
      <c r="C60" s="118" t="s">
        <v>161</v>
      </c>
      <c r="D60" s="118" t="s">
        <v>140</v>
      </c>
      <c r="E60" s="118" t="s">
        <v>16</v>
      </c>
      <c r="F60" s="118" t="s">
        <v>136</v>
      </c>
      <c r="G60" s="118" t="s">
        <v>137</v>
      </c>
      <c r="H60" s="118" t="s">
        <v>136</v>
      </c>
      <c r="I60" s="118" t="s">
        <v>135</v>
      </c>
      <c r="J60" s="118" t="s">
        <v>338</v>
      </c>
      <c r="K60" s="119">
        <v>5000</v>
      </c>
      <c r="L60" s="119">
        <v>0</v>
      </c>
      <c r="M60" s="119">
        <v>5000</v>
      </c>
      <c r="N60" s="118" t="s">
        <v>342</v>
      </c>
      <c r="O60" s="118" t="s">
        <v>338</v>
      </c>
      <c r="P60" s="118"/>
      <c r="Q60" s="118" t="s">
        <v>343</v>
      </c>
      <c r="R60" s="118" t="s">
        <v>256</v>
      </c>
    </row>
    <row r="61" spans="1:18" hidden="1" outlineLevel="2">
      <c r="A61" s="118" t="s">
        <v>341</v>
      </c>
      <c r="B61" s="118" t="s">
        <v>139</v>
      </c>
      <c r="C61" s="118" t="s">
        <v>161</v>
      </c>
      <c r="D61" s="118" t="s">
        <v>56</v>
      </c>
      <c r="E61" s="118" t="s">
        <v>16</v>
      </c>
      <c r="F61" s="118" t="s">
        <v>136</v>
      </c>
      <c r="G61" s="118" t="s">
        <v>137</v>
      </c>
      <c r="H61" s="118" t="s">
        <v>136</v>
      </c>
      <c r="I61" s="118" t="s">
        <v>135</v>
      </c>
      <c r="J61" s="118" t="s">
        <v>338</v>
      </c>
      <c r="K61" s="119">
        <v>0</v>
      </c>
      <c r="L61" s="119">
        <v>5000</v>
      </c>
      <c r="M61" s="119">
        <v>-5000</v>
      </c>
      <c r="N61" s="118" t="s">
        <v>342</v>
      </c>
      <c r="O61" s="118" t="s">
        <v>338</v>
      </c>
      <c r="P61" s="118"/>
      <c r="Q61" s="118" t="s">
        <v>343</v>
      </c>
      <c r="R61" s="118" t="s">
        <v>256</v>
      </c>
    </row>
    <row r="62" spans="1:18" hidden="1" outlineLevel="2">
      <c r="A62" s="118" t="s">
        <v>344</v>
      </c>
      <c r="B62" s="118" t="s">
        <v>139</v>
      </c>
      <c r="C62" s="118" t="s">
        <v>161</v>
      </c>
      <c r="D62" s="118" t="s">
        <v>56</v>
      </c>
      <c r="E62" s="118" t="s">
        <v>16</v>
      </c>
      <c r="F62" s="118" t="s">
        <v>136</v>
      </c>
      <c r="G62" s="118" t="s">
        <v>137</v>
      </c>
      <c r="H62" s="118" t="s">
        <v>136</v>
      </c>
      <c r="I62" s="118" t="s">
        <v>135</v>
      </c>
      <c r="J62" s="118" t="s">
        <v>345</v>
      </c>
      <c r="K62" s="119">
        <v>0</v>
      </c>
      <c r="L62" s="119">
        <v>3139</v>
      </c>
      <c r="M62" s="119">
        <v>-3139</v>
      </c>
      <c r="N62" s="118" t="s">
        <v>295</v>
      </c>
      <c r="O62" s="118" t="s">
        <v>345</v>
      </c>
      <c r="P62" s="118"/>
      <c r="Q62" s="118" t="s">
        <v>346</v>
      </c>
      <c r="R62" s="118" t="s">
        <v>256</v>
      </c>
    </row>
    <row r="63" spans="1:18" hidden="1" outlineLevel="2">
      <c r="A63" s="118" t="s">
        <v>347</v>
      </c>
      <c r="B63" s="118" t="s">
        <v>139</v>
      </c>
      <c r="C63" s="118" t="s">
        <v>161</v>
      </c>
      <c r="D63" s="118" t="s">
        <v>56</v>
      </c>
      <c r="E63" s="118" t="s">
        <v>16</v>
      </c>
      <c r="F63" s="118" t="s">
        <v>136</v>
      </c>
      <c r="G63" s="118" t="s">
        <v>137</v>
      </c>
      <c r="H63" s="118" t="s">
        <v>136</v>
      </c>
      <c r="I63" s="118" t="s">
        <v>135</v>
      </c>
      <c r="J63" s="118" t="s">
        <v>348</v>
      </c>
      <c r="K63" s="119">
        <v>0</v>
      </c>
      <c r="L63" s="119">
        <v>1100</v>
      </c>
      <c r="M63" s="119">
        <v>-1100</v>
      </c>
      <c r="N63" s="118" t="s">
        <v>349</v>
      </c>
      <c r="O63" s="118" t="s">
        <v>348</v>
      </c>
      <c r="P63" s="118"/>
      <c r="Q63" s="118" t="s">
        <v>350</v>
      </c>
      <c r="R63" s="118" t="s">
        <v>256</v>
      </c>
    </row>
    <row r="64" spans="1:18" hidden="1" outlineLevel="2">
      <c r="A64" s="118" t="s">
        <v>351</v>
      </c>
      <c r="B64" s="118" t="s">
        <v>139</v>
      </c>
      <c r="C64" s="118" t="s">
        <v>161</v>
      </c>
      <c r="D64" s="118" t="s">
        <v>56</v>
      </c>
      <c r="E64" s="118" t="s">
        <v>16</v>
      </c>
      <c r="F64" s="118" t="s">
        <v>136</v>
      </c>
      <c r="G64" s="118" t="s">
        <v>137</v>
      </c>
      <c r="H64" s="118" t="s">
        <v>136</v>
      </c>
      <c r="I64" s="118" t="s">
        <v>135</v>
      </c>
      <c r="J64" s="118" t="s">
        <v>352</v>
      </c>
      <c r="K64" s="119">
        <v>0</v>
      </c>
      <c r="L64" s="119">
        <v>500</v>
      </c>
      <c r="M64" s="119">
        <v>-500</v>
      </c>
      <c r="N64" s="118" t="s">
        <v>353</v>
      </c>
      <c r="O64" s="118" t="s">
        <v>352</v>
      </c>
      <c r="P64" s="118"/>
      <c r="Q64" s="118" t="s">
        <v>354</v>
      </c>
      <c r="R64" s="118" t="s">
        <v>256</v>
      </c>
    </row>
    <row r="65" spans="1:18" hidden="1" outlineLevel="2">
      <c r="A65" s="118" t="s">
        <v>355</v>
      </c>
      <c r="B65" s="118" t="s">
        <v>139</v>
      </c>
      <c r="C65" s="118" t="s">
        <v>161</v>
      </c>
      <c r="D65" s="118" t="s">
        <v>56</v>
      </c>
      <c r="E65" s="118" t="s">
        <v>16</v>
      </c>
      <c r="F65" s="118" t="s">
        <v>136</v>
      </c>
      <c r="G65" s="118" t="s">
        <v>137</v>
      </c>
      <c r="H65" s="118" t="s">
        <v>136</v>
      </c>
      <c r="I65" s="118" t="s">
        <v>135</v>
      </c>
      <c r="J65" s="118" t="s">
        <v>356</v>
      </c>
      <c r="K65" s="119">
        <v>0</v>
      </c>
      <c r="L65" s="119">
        <v>1700</v>
      </c>
      <c r="M65" s="119">
        <v>-1700</v>
      </c>
      <c r="N65" s="118" t="s">
        <v>357</v>
      </c>
      <c r="O65" s="118" t="s">
        <v>356</v>
      </c>
      <c r="P65" s="118"/>
      <c r="Q65" s="118" t="s">
        <v>358</v>
      </c>
      <c r="R65" s="118" t="s">
        <v>256</v>
      </c>
    </row>
    <row r="66" spans="1:18" hidden="1" outlineLevel="2">
      <c r="A66" s="118" t="s">
        <v>360</v>
      </c>
      <c r="B66" s="118" t="s">
        <v>139</v>
      </c>
      <c r="C66" s="118" t="s">
        <v>161</v>
      </c>
      <c r="D66" s="118" t="s">
        <v>56</v>
      </c>
      <c r="E66" s="118" t="s">
        <v>16</v>
      </c>
      <c r="F66" s="118" t="s">
        <v>136</v>
      </c>
      <c r="G66" s="118" t="s">
        <v>137</v>
      </c>
      <c r="H66" s="118" t="s">
        <v>136</v>
      </c>
      <c r="I66" s="118" t="s">
        <v>135</v>
      </c>
      <c r="J66" s="118" t="s">
        <v>356</v>
      </c>
      <c r="K66" s="119">
        <v>0</v>
      </c>
      <c r="L66" s="119">
        <v>4500</v>
      </c>
      <c r="M66" s="119">
        <v>-4500</v>
      </c>
      <c r="N66" s="118" t="s">
        <v>361</v>
      </c>
      <c r="O66" s="118" t="s">
        <v>356</v>
      </c>
      <c r="P66" s="118"/>
      <c r="Q66" s="118" t="s">
        <v>362</v>
      </c>
      <c r="R66" s="118" t="s">
        <v>256</v>
      </c>
    </row>
    <row r="67" spans="1:18" hidden="1" outlineLevel="2">
      <c r="A67" s="118" t="s">
        <v>364</v>
      </c>
      <c r="B67" s="118" t="s">
        <v>139</v>
      </c>
      <c r="C67" s="118" t="s">
        <v>161</v>
      </c>
      <c r="D67" s="118" t="s">
        <v>56</v>
      </c>
      <c r="E67" s="118" t="s">
        <v>16</v>
      </c>
      <c r="F67" s="118" t="s">
        <v>136</v>
      </c>
      <c r="G67" s="118" t="s">
        <v>137</v>
      </c>
      <c r="H67" s="118" t="s">
        <v>136</v>
      </c>
      <c r="I67" s="118" t="s">
        <v>135</v>
      </c>
      <c r="J67" s="118" t="s">
        <v>365</v>
      </c>
      <c r="K67" s="119">
        <v>0</v>
      </c>
      <c r="L67" s="119">
        <v>8550</v>
      </c>
      <c r="M67" s="119">
        <v>-8550</v>
      </c>
      <c r="N67" s="118" t="s">
        <v>293</v>
      </c>
      <c r="O67" s="118" t="s">
        <v>365</v>
      </c>
      <c r="P67" s="118"/>
      <c r="Q67" s="118" t="s">
        <v>366</v>
      </c>
      <c r="R67" s="118" t="s">
        <v>256</v>
      </c>
    </row>
    <row r="68" spans="1:18" hidden="1" outlineLevel="2">
      <c r="A68" s="118" t="s">
        <v>364</v>
      </c>
      <c r="B68" s="118" t="s">
        <v>139</v>
      </c>
      <c r="C68" s="118" t="s">
        <v>161</v>
      </c>
      <c r="D68" s="118" t="s">
        <v>56</v>
      </c>
      <c r="E68" s="118" t="s">
        <v>16</v>
      </c>
      <c r="F68" s="118" t="s">
        <v>136</v>
      </c>
      <c r="G68" s="118" t="s">
        <v>137</v>
      </c>
      <c r="H68" s="118" t="s">
        <v>136</v>
      </c>
      <c r="I68" s="118" t="s">
        <v>135</v>
      </c>
      <c r="J68" s="118" t="s">
        <v>365</v>
      </c>
      <c r="K68" s="119">
        <v>2650</v>
      </c>
      <c r="L68" s="119">
        <v>0</v>
      </c>
      <c r="M68" s="119">
        <v>2650</v>
      </c>
      <c r="N68" s="118" t="s">
        <v>293</v>
      </c>
      <c r="O68" s="118" t="s">
        <v>365</v>
      </c>
      <c r="P68" s="118"/>
      <c r="Q68" s="118" t="s">
        <v>366</v>
      </c>
      <c r="R68" s="118" t="s">
        <v>256</v>
      </c>
    </row>
    <row r="69" spans="1:18" hidden="1" outlineLevel="2">
      <c r="A69" s="118" t="s">
        <v>367</v>
      </c>
      <c r="B69" s="118" t="s">
        <v>139</v>
      </c>
      <c r="C69" s="118" t="s">
        <v>161</v>
      </c>
      <c r="D69" s="118" t="s">
        <v>56</v>
      </c>
      <c r="E69" s="118" t="s">
        <v>16</v>
      </c>
      <c r="F69" s="118" t="s">
        <v>136</v>
      </c>
      <c r="G69" s="118" t="s">
        <v>137</v>
      </c>
      <c r="H69" s="118" t="s">
        <v>136</v>
      </c>
      <c r="I69" s="118" t="s">
        <v>135</v>
      </c>
      <c r="J69" s="118" t="s">
        <v>368</v>
      </c>
      <c r="K69" s="119">
        <v>0</v>
      </c>
      <c r="L69" s="119">
        <v>2700</v>
      </c>
      <c r="M69" s="119">
        <v>-2700</v>
      </c>
      <c r="N69" s="118" t="s">
        <v>369</v>
      </c>
      <c r="O69" s="118" t="s">
        <v>368</v>
      </c>
      <c r="P69" s="118"/>
      <c r="Q69" s="118" t="s">
        <v>370</v>
      </c>
      <c r="R69" s="118" t="s">
        <v>256</v>
      </c>
    </row>
    <row r="70" spans="1:18" outlineLevel="1" collapsed="1">
      <c r="A70" s="118"/>
      <c r="B70" s="118"/>
      <c r="C70" s="121" t="s">
        <v>199</v>
      </c>
      <c r="D70" s="118"/>
      <c r="E70" s="118"/>
      <c r="F70" s="118"/>
      <c r="G70" s="118"/>
      <c r="H70" s="118"/>
      <c r="I70" s="118"/>
      <c r="J70" s="118"/>
      <c r="K70" s="119">
        <f>SUBTOTAL(9,K48:K69)</f>
        <v>30150</v>
      </c>
      <c r="L70" s="119">
        <f>SUBTOTAL(9,L48:L69)</f>
        <v>83434</v>
      </c>
      <c r="M70" s="119">
        <f>SUBTOTAL(9,M48:M69)</f>
        <v>-53284</v>
      </c>
      <c r="N70" s="118"/>
      <c r="O70" s="118"/>
      <c r="P70" s="118"/>
      <c r="Q70" s="118"/>
      <c r="R70" s="118"/>
    </row>
    <row r="71" spans="1:18" hidden="1" outlineLevel="2">
      <c r="A71" s="118" t="s">
        <v>307</v>
      </c>
      <c r="B71" s="118" t="s">
        <v>139</v>
      </c>
      <c r="C71" s="118" t="s">
        <v>150</v>
      </c>
      <c r="D71" s="118" t="s">
        <v>158</v>
      </c>
      <c r="E71" s="118" t="s">
        <v>149</v>
      </c>
      <c r="F71" s="118" t="s">
        <v>136</v>
      </c>
      <c r="G71" s="118" t="s">
        <v>137</v>
      </c>
      <c r="H71" s="118" t="s">
        <v>136</v>
      </c>
      <c r="I71" s="118" t="s">
        <v>135</v>
      </c>
      <c r="J71" s="118" t="s">
        <v>308</v>
      </c>
      <c r="K71" s="119">
        <v>0</v>
      </c>
      <c r="L71" s="119">
        <v>2500</v>
      </c>
      <c r="M71" s="119">
        <v>-2500</v>
      </c>
      <c r="N71" s="118" t="s">
        <v>309</v>
      </c>
      <c r="O71" s="118" t="s">
        <v>308</v>
      </c>
      <c r="P71" s="118"/>
      <c r="Q71" s="118" t="s">
        <v>310</v>
      </c>
      <c r="R71" s="118" t="s">
        <v>220</v>
      </c>
    </row>
    <row r="72" spans="1:18" hidden="1" outlineLevel="2">
      <c r="A72" s="118" t="s">
        <v>311</v>
      </c>
      <c r="B72" s="118" t="s">
        <v>139</v>
      </c>
      <c r="C72" s="118" t="s">
        <v>150</v>
      </c>
      <c r="D72" s="118" t="s">
        <v>148</v>
      </c>
      <c r="E72" s="118" t="s">
        <v>16</v>
      </c>
      <c r="F72" s="118" t="s">
        <v>136</v>
      </c>
      <c r="G72" s="118" t="s">
        <v>137</v>
      </c>
      <c r="H72" s="118" t="s">
        <v>136</v>
      </c>
      <c r="I72" s="118" t="s">
        <v>135</v>
      </c>
      <c r="J72" s="118" t="s">
        <v>312</v>
      </c>
      <c r="K72" s="119">
        <v>5000</v>
      </c>
      <c r="L72" s="119">
        <v>0</v>
      </c>
      <c r="M72" s="119">
        <v>5000</v>
      </c>
      <c r="N72" s="118" t="s">
        <v>315</v>
      </c>
      <c r="O72" s="118" t="s">
        <v>312</v>
      </c>
      <c r="P72" s="118"/>
      <c r="Q72" s="118" t="s">
        <v>314</v>
      </c>
      <c r="R72" s="118" t="s">
        <v>256</v>
      </c>
    </row>
    <row r="73" spans="1:18" hidden="1" outlineLevel="2">
      <c r="A73" s="118" t="s">
        <v>311</v>
      </c>
      <c r="B73" s="118" t="s">
        <v>139</v>
      </c>
      <c r="C73" s="118" t="s">
        <v>150</v>
      </c>
      <c r="D73" s="118" t="s">
        <v>56</v>
      </c>
      <c r="E73" s="118" t="s">
        <v>16</v>
      </c>
      <c r="F73" s="118" t="s">
        <v>136</v>
      </c>
      <c r="G73" s="118" t="s">
        <v>137</v>
      </c>
      <c r="H73" s="118" t="s">
        <v>136</v>
      </c>
      <c r="I73" s="118" t="s">
        <v>135</v>
      </c>
      <c r="J73" s="118" t="s">
        <v>312</v>
      </c>
      <c r="K73" s="119">
        <v>15000</v>
      </c>
      <c r="L73" s="119">
        <v>0</v>
      </c>
      <c r="M73" s="119">
        <v>15000</v>
      </c>
      <c r="N73" s="118" t="s">
        <v>315</v>
      </c>
      <c r="O73" s="118" t="s">
        <v>312</v>
      </c>
      <c r="P73" s="118"/>
      <c r="Q73" s="118" t="s">
        <v>314</v>
      </c>
      <c r="R73" s="118" t="s">
        <v>256</v>
      </c>
    </row>
    <row r="74" spans="1:18" hidden="1" outlineLevel="2">
      <c r="A74" s="118" t="s">
        <v>311</v>
      </c>
      <c r="B74" s="118" t="s">
        <v>139</v>
      </c>
      <c r="C74" s="118" t="s">
        <v>150</v>
      </c>
      <c r="D74" s="118" t="s">
        <v>56</v>
      </c>
      <c r="E74" s="118" t="s">
        <v>149</v>
      </c>
      <c r="F74" s="118" t="s">
        <v>136</v>
      </c>
      <c r="G74" s="118" t="s">
        <v>137</v>
      </c>
      <c r="H74" s="118" t="s">
        <v>136</v>
      </c>
      <c r="I74" s="118" t="s">
        <v>135</v>
      </c>
      <c r="J74" s="118" t="s">
        <v>312</v>
      </c>
      <c r="K74" s="119">
        <v>2500</v>
      </c>
      <c r="L74" s="119">
        <v>0</v>
      </c>
      <c r="M74" s="119">
        <v>2500</v>
      </c>
      <c r="N74" s="118" t="s">
        <v>315</v>
      </c>
      <c r="O74" s="118" t="s">
        <v>312</v>
      </c>
      <c r="P74" s="118"/>
      <c r="Q74" s="118" t="s">
        <v>314</v>
      </c>
      <c r="R74" s="118" t="s">
        <v>256</v>
      </c>
    </row>
    <row r="75" spans="1:18" hidden="1" outlineLevel="2">
      <c r="A75" s="118" t="s">
        <v>351</v>
      </c>
      <c r="B75" s="118" t="s">
        <v>139</v>
      </c>
      <c r="C75" s="118" t="s">
        <v>150</v>
      </c>
      <c r="D75" s="118" t="s">
        <v>148</v>
      </c>
      <c r="E75" s="118" t="s">
        <v>149</v>
      </c>
      <c r="F75" s="118" t="s">
        <v>136</v>
      </c>
      <c r="G75" s="118" t="s">
        <v>137</v>
      </c>
      <c r="H75" s="118" t="s">
        <v>136</v>
      </c>
      <c r="I75" s="118" t="s">
        <v>135</v>
      </c>
      <c r="J75" s="118" t="s">
        <v>352</v>
      </c>
      <c r="K75" s="119">
        <v>500</v>
      </c>
      <c r="L75" s="119">
        <v>0</v>
      </c>
      <c r="M75" s="119">
        <v>500</v>
      </c>
      <c r="N75" s="118" t="s">
        <v>353</v>
      </c>
      <c r="O75" s="118" t="s">
        <v>352</v>
      </c>
      <c r="P75" s="118"/>
      <c r="Q75" s="118" t="s">
        <v>354</v>
      </c>
      <c r="R75" s="118" t="s">
        <v>256</v>
      </c>
    </row>
    <row r="76" spans="1:18" outlineLevel="1" collapsed="1">
      <c r="A76" s="118"/>
      <c r="B76" s="118"/>
      <c r="C76" s="121" t="s">
        <v>200</v>
      </c>
      <c r="D76" s="118"/>
      <c r="E76" s="118"/>
      <c r="F76" s="118"/>
      <c r="G76" s="118"/>
      <c r="H76" s="118"/>
      <c r="I76" s="118"/>
      <c r="J76" s="118"/>
      <c r="K76" s="119">
        <f>SUBTOTAL(9,K71:K75)</f>
        <v>23000</v>
      </c>
      <c r="L76" s="119">
        <f>SUBTOTAL(9,L71:L75)</f>
        <v>2500</v>
      </c>
      <c r="M76" s="119">
        <f>SUBTOTAL(9,M71:M75)</f>
        <v>20500</v>
      </c>
      <c r="N76" s="118"/>
      <c r="O76" s="118"/>
      <c r="P76" s="118"/>
      <c r="Q76" s="118"/>
      <c r="R76" s="118"/>
    </row>
    <row r="77" spans="1:18" hidden="1" outlineLevel="2">
      <c r="A77" s="118" t="s">
        <v>307</v>
      </c>
      <c r="B77" s="118" t="s">
        <v>139</v>
      </c>
      <c r="C77" s="118" t="s">
        <v>145</v>
      </c>
      <c r="D77" s="118" t="s">
        <v>147</v>
      </c>
      <c r="E77" s="118" t="s">
        <v>16</v>
      </c>
      <c r="F77" s="118" t="s">
        <v>136</v>
      </c>
      <c r="G77" s="118" t="s">
        <v>137</v>
      </c>
      <c r="H77" s="118" t="s">
        <v>136</v>
      </c>
      <c r="I77" s="118" t="s">
        <v>135</v>
      </c>
      <c r="J77" s="118" t="s">
        <v>308</v>
      </c>
      <c r="K77" s="119">
        <v>600</v>
      </c>
      <c r="L77" s="119">
        <v>0</v>
      </c>
      <c r="M77" s="119">
        <v>600</v>
      </c>
      <c r="N77" s="118" t="s">
        <v>309</v>
      </c>
      <c r="O77" s="118" t="s">
        <v>308</v>
      </c>
      <c r="P77" s="118"/>
      <c r="Q77" s="118" t="s">
        <v>310</v>
      </c>
      <c r="R77" s="118" t="s">
        <v>220</v>
      </c>
    </row>
    <row r="78" spans="1:18" outlineLevel="1" collapsed="1">
      <c r="A78" s="118"/>
      <c r="B78" s="118"/>
      <c r="C78" s="121" t="s">
        <v>201</v>
      </c>
      <c r="D78" s="118"/>
      <c r="E78" s="118"/>
      <c r="F78" s="118"/>
      <c r="G78" s="118"/>
      <c r="H78" s="118"/>
      <c r="I78" s="118"/>
      <c r="J78" s="118"/>
      <c r="K78" s="119">
        <f>SUBTOTAL(9,K77:K77)</f>
        <v>600</v>
      </c>
      <c r="L78" s="119">
        <f>SUBTOTAL(9,L77:L77)</f>
        <v>0</v>
      </c>
      <c r="M78" s="119">
        <f>SUBTOTAL(9,M77:M77)</f>
        <v>600</v>
      </c>
      <c r="N78" s="118"/>
      <c r="O78" s="118"/>
      <c r="P78" s="118"/>
      <c r="Q78" s="118"/>
      <c r="R78" s="118"/>
    </row>
    <row r="79" spans="1:18" hidden="1" outlineLevel="2">
      <c r="A79" s="118" t="s">
        <v>364</v>
      </c>
      <c r="B79" s="118" t="s">
        <v>139</v>
      </c>
      <c r="C79" s="118" t="s">
        <v>70</v>
      </c>
      <c r="D79" s="118" t="s">
        <v>140</v>
      </c>
      <c r="E79" s="118" t="s">
        <v>16</v>
      </c>
      <c r="F79" s="118" t="s">
        <v>99</v>
      </c>
      <c r="G79" s="118" t="s">
        <v>137</v>
      </c>
      <c r="H79" s="118" t="s">
        <v>136</v>
      </c>
      <c r="I79" s="118" t="s">
        <v>135</v>
      </c>
      <c r="J79" s="118" t="s">
        <v>365</v>
      </c>
      <c r="K79" s="119">
        <v>1000</v>
      </c>
      <c r="L79" s="119">
        <v>0</v>
      </c>
      <c r="M79" s="119">
        <v>1000</v>
      </c>
      <c r="N79" s="118" t="s">
        <v>293</v>
      </c>
      <c r="O79" s="118" t="s">
        <v>365</v>
      </c>
      <c r="P79" s="118"/>
      <c r="Q79" s="118" t="s">
        <v>366</v>
      </c>
      <c r="R79" s="118" t="s">
        <v>256</v>
      </c>
    </row>
    <row r="80" spans="1:18" hidden="1" outlineLevel="2">
      <c r="A80" s="118" t="s">
        <v>364</v>
      </c>
      <c r="B80" s="118" t="s">
        <v>139</v>
      </c>
      <c r="C80" s="118" t="s">
        <v>70</v>
      </c>
      <c r="D80" s="118" t="s">
        <v>56</v>
      </c>
      <c r="E80" s="118" t="s">
        <v>16</v>
      </c>
      <c r="F80" s="118" t="s">
        <v>99</v>
      </c>
      <c r="G80" s="118" t="s">
        <v>137</v>
      </c>
      <c r="H80" s="118" t="s">
        <v>136</v>
      </c>
      <c r="I80" s="118" t="s">
        <v>135</v>
      </c>
      <c r="J80" s="118" t="s">
        <v>365</v>
      </c>
      <c r="K80" s="119">
        <v>1500</v>
      </c>
      <c r="L80" s="119">
        <v>0</v>
      </c>
      <c r="M80" s="119">
        <v>1500</v>
      </c>
      <c r="N80" s="118" t="s">
        <v>293</v>
      </c>
      <c r="O80" s="118" t="s">
        <v>365</v>
      </c>
      <c r="P80" s="118"/>
      <c r="Q80" s="118" t="s">
        <v>366</v>
      </c>
      <c r="R80" s="118" t="s">
        <v>256</v>
      </c>
    </row>
    <row r="81" spans="1:18" outlineLevel="1" collapsed="1">
      <c r="A81" s="118"/>
      <c r="B81" s="118"/>
      <c r="C81" s="121" t="s">
        <v>202</v>
      </c>
      <c r="D81" s="118"/>
      <c r="E81" s="118"/>
      <c r="F81" s="118"/>
      <c r="G81" s="118"/>
      <c r="H81" s="118"/>
      <c r="I81" s="118"/>
      <c r="J81" s="118"/>
      <c r="K81" s="119">
        <f>SUBTOTAL(9,K79:K80)</f>
        <v>2500</v>
      </c>
      <c r="L81" s="119">
        <f>SUBTOTAL(9,L79:L80)</f>
        <v>0</v>
      </c>
      <c r="M81" s="119">
        <f>SUBTOTAL(9,M79:M80)</f>
        <v>2500</v>
      </c>
      <c r="N81" s="118"/>
      <c r="O81" s="118"/>
      <c r="P81" s="118"/>
      <c r="Q81" s="118"/>
      <c r="R81" s="118"/>
    </row>
    <row r="82" spans="1:18">
      <c r="A82" s="118"/>
      <c r="B82" s="118"/>
      <c r="C82" s="121" t="s">
        <v>203</v>
      </c>
      <c r="D82" s="118"/>
      <c r="E82" s="118"/>
      <c r="F82" s="118"/>
      <c r="G82" s="118"/>
      <c r="H82" s="118"/>
      <c r="I82" s="118"/>
      <c r="J82" s="118"/>
      <c r="K82" s="119">
        <f>SUBTOTAL(9,K6:K80)</f>
        <v>111934</v>
      </c>
      <c r="L82" s="119">
        <f>SUBTOTAL(9,L6:L80)</f>
        <v>111934</v>
      </c>
      <c r="M82" s="119">
        <f>SUBTOTAL(9,M6:M80)</f>
        <v>0</v>
      </c>
      <c r="N82" s="118"/>
      <c r="O82" s="118"/>
      <c r="P82" s="118"/>
      <c r="Q82" s="118"/>
      <c r="R82" s="118"/>
    </row>
  </sheetData>
  <sortState ref="A6:R74">
    <sortCondition ref="C6"/>
  </sortState>
  <pageMargins left="0.5" right="0.5" top="1" bottom="0.5" header="0.5" footer="0.5"/>
  <pageSetup scale="97" fitToHeight="0" orientation="landscape" r:id="rId1"/>
  <headerFooter>
    <oddHeader>&amp;L&amp;F&amp;R&amp;A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5"/>
  <sheetViews>
    <sheetView workbookViewId="0">
      <selection activeCell="I108" sqref="I108"/>
    </sheetView>
    <sheetView workbookViewId="1"/>
  </sheetViews>
  <sheetFormatPr defaultColWidth="11.42578125" defaultRowHeight="15.75" outlineLevelRow="2"/>
  <cols>
    <col min="1" max="1" width="7.42578125" style="124" bestFit="1" customWidth="1"/>
    <col min="2" max="2" width="7" style="124" bestFit="1" customWidth="1"/>
    <col min="3" max="3" width="5.5703125" style="124" bestFit="1" customWidth="1"/>
    <col min="4" max="4" width="7" style="124" customWidth="1"/>
    <col min="5" max="5" width="6.7109375" style="124" bestFit="1" customWidth="1"/>
    <col min="6" max="6" width="7" style="124" bestFit="1" customWidth="1"/>
    <col min="7" max="7" width="6.140625" style="124" bestFit="1" customWidth="1"/>
    <col min="8" max="8" width="4.140625" style="124" bestFit="1" customWidth="1"/>
    <col min="9" max="9" width="19.28515625" style="123" bestFit="1" customWidth="1"/>
    <col min="10" max="10" width="19" style="123" bestFit="1" customWidth="1"/>
    <col min="11" max="12" width="19.28515625" style="123" bestFit="1" customWidth="1"/>
    <col min="13" max="19" width="11.42578125" style="123"/>
    <col min="20" max="16384" width="11.42578125" style="122"/>
  </cols>
  <sheetData>
    <row r="1" spans="1:12" ht="16.5" thickBot="1">
      <c r="A1" s="126" t="s">
        <v>193</v>
      </c>
      <c r="B1" s="126" t="s">
        <v>377</v>
      </c>
      <c r="C1" s="126" t="s">
        <v>376</v>
      </c>
      <c r="D1" s="126" t="s">
        <v>375</v>
      </c>
      <c r="E1" s="126" t="s">
        <v>374</v>
      </c>
      <c r="F1" s="126" t="s">
        <v>373</v>
      </c>
      <c r="G1" s="126" t="s">
        <v>372</v>
      </c>
      <c r="H1" s="126" t="s">
        <v>371</v>
      </c>
      <c r="I1" s="125" t="s">
        <v>192</v>
      </c>
      <c r="J1" s="125" t="s">
        <v>191</v>
      </c>
      <c r="K1" s="125" t="s">
        <v>190</v>
      </c>
      <c r="L1" s="125" t="s">
        <v>189</v>
      </c>
    </row>
    <row r="2" spans="1:12" hidden="1" outlineLevel="2">
      <c r="A2" s="124" t="s">
        <v>139</v>
      </c>
      <c r="B2" s="124" t="s">
        <v>188</v>
      </c>
      <c r="C2" s="124" t="s">
        <v>136</v>
      </c>
      <c r="D2" s="124" t="s">
        <v>16</v>
      </c>
      <c r="E2" s="124" t="s">
        <v>136</v>
      </c>
      <c r="F2" s="124" t="s">
        <v>137</v>
      </c>
      <c r="G2" s="124" t="s">
        <v>136</v>
      </c>
      <c r="H2" s="124" t="s">
        <v>135</v>
      </c>
      <c r="I2" s="123">
        <v>4341488</v>
      </c>
      <c r="J2" s="123">
        <v>1447160</v>
      </c>
      <c r="K2" s="123">
        <v>0</v>
      </c>
      <c r="L2" s="123">
        <f>I2-J2-K2</f>
        <v>2894328</v>
      </c>
    </row>
    <row r="3" spans="1:12" outlineLevel="1" collapsed="1">
      <c r="B3" s="127" t="s">
        <v>204</v>
      </c>
      <c r="I3" s="128">
        <f>SUBTOTAL(9,I2:I2)</f>
        <v>4341488</v>
      </c>
      <c r="J3" s="123">
        <f>SUBTOTAL(9,J2:J2)</f>
        <v>1447160</v>
      </c>
      <c r="K3" s="123">
        <f>SUBTOTAL(9,K2:K2)</f>
        <v>0</v>
      </c>
      <c r="L3" s="123">
        <f>SUBTOTAL(9,L2:L2)</f>
        <v>2894328</v>
      </c>
    </row>
    <row r="4" spans="1:12" hidden="1" outlineLevel="2">
      <c r="A4" s="124" t="s">
        <v>139</v>
      </c>
      <c r="B4" s="124" t="s">
        <v>34</v>
      </c>
      <c r="C4" s="124" t="s">
        <v>136</v>
      </c>
      <c r="D4" s="124" t="s">
        <v>16</v>
      </c>
      <c r="E4" s="124" t="s">
        <v>63</v>
      </c>
      <c r="F4" s="124" t="s">
        <v>137</v>
      </c>
      <c r="G4" s="124" t="s">
        <v>136</v>
      </c>
      <c r="H4" s="124" t="s">
        <v>135</v>
      </c>
      <c r="I4" s="123">
        <v>28700</v>
      </c>
      <c r="J4" s="123">
        <v>2872.31</v>
      </c>
      <c r="K4" s="123">
        <v>0</v>
      </c>
      <c r="L4" s="123">
        <f>I4-J4-K4</f>
        <v>25827.69</v>
      </c>
    </row>
    <row r="5" spans="1:12" outlineLevel="1" collapsed="1">
      <c r="B5" s="127" t="s">
        <v>205</v>
      </c>
      <c r="I5" s="128">
        <f>SUBTOTAL(9,I4:I4)</f>
        <v>28700</v>
      </c>
      <c r="J5" s="123">
        <f>SUBTOTAL(9,J4:J4)</f>
        <v>2872.31</v>
      </c>
      <c r="K5" s="123">
        <f>SUBTOTAL(9,K4:K4)</f>
        <v>0</v>
      </c>
      <c r="L5" s="123">
        <f>SUBTOTAL(9,L4:L4)</f>
        <v>25827.69</v>
      </c>
    </row>
    <row r="6" spans="1:12" hidden="1" outlineLevel="2">
      <c r="A6" s="124" t="s">
        <v>139</v>
      </c>
      <c r="B6" s="124" t="s">
        <v>64</v>
      </c>
      <c r="C6" s="124" t="s">
        <v>136</v>
      </c>
      <c r="D6" s="124" t="s">
        <v>16</v>
      </c>
      <c r="E6" s="124" t="s">
        <v>136</v>
      </c>
      <c r="F6" s="124" t="s">
        <v>137</v>
      </c>
      <c r="G6" s="124" t="s">
        <v>136</v>
      </c>
      <c r="H6" s="124" t="s">
        <v>135</v>
      </c>
      <c r="I6" s="123">
        <v>0</v>
      </c>
      <c r="J6" s="123">
        <v>1249</v>
      </c>
      <c r="K6" s="123">
        <v>0</v>
      </c>
      <c r="L6" s="123">
        <f>I6-J6-K6</f>
        <v>-1249</v>
      </c>
    </row>
    <row r="7" spans="1:12" hidden="1" outlineLevel="2">
      <c r="A7" s="124" t="s">
        <v>139</v>
      </c>
      <c r="B7" s="124" t="s">
        <v>64</v>
      </c>
      <c r="C7" s="124" t="s">
        <v>136</v>
      </c>
      <c r="D7" s="124" t="s">
        <v>16</v>
      </c>
      <c r="E7" s="124" t="s">
        <v>136</v>
      </c>
      <c r="F7" s="124" t="s">
        <v>187</v>
      </c>
      <c r="G7" s="124" t="s">
        <v>136</v>
      </c>
      <c r="H7" s="124" t="s">
        <v>135</v>
      </c>
      <c r="I7" s="123">
        <v>0</v>
      </c>
      <c r="J7" s="123">
        <v>29408</v>
      </c>
      <c r="K7" s="123">
        <v>0</v>
      </c>
      <c r="L7" s="123">
        <f>I7-J7-K7</f>
        <v>-29408</v>
      </c>
    </row>
    <row r="8" spans="1:12" outlineLevel="1" collapsed="1">
      <c r="B8" s="127" t="s">
        <v>206</v>
      </c>
      <c r="I8" s="128">
        <f>SUBTOTAL(9,I6:I7)</f>
        <v>0</v>
      </c>
      <c r="J8" s="123">
        <f>SUBTOTAL(9,J6:J7)</f>
        <v>30657</v>
      </c>
      <c r="K8" s="123">
        <f>SUBTOTAL(9,K6:K7)</f>
        <v>0</v>
      </c>
      <c r="L8" s="123">
        <f>SUBTOTAL(9,L6:L7)</f>
        <v>-30657</v>
      </c>
    </row>
    <row r="9" spans="1:12" hidden="1" outlineLevel="2">
      <c r="A9" s="124" t="s">
        <v>139</v>
      </c>
      <c r="B9" s="124" t="s">
        <v>186</v>
      </c>
      <c r="C9" s="124" t="s">
        <v>136</v>
      </c>
      <c r="D9" s="124" t="s">
        <v>16</v>
      </c>
      <c r="E9" s="124" t="s">
        <v>136</v>
      </c>
      <c r="F9" s="124" t="s">
        <v>137</v>
      </c>
      <c r="G9" s="124" t="s">
        <v>136</v>
      </c>
      <c r="H9" s="124" t="s">
        <v>135</v>
      </c>
      <c r="I9" s="123">
        <v>95000</v>
      </c>
      <c r="J9" s="123">
        <v>0</v>
      </c>
      <c r="K9" s="123">
        <v>0</v>
      </c>
      <c r="L9" s="123">
        <f>I9-J9-K9</f>
        <v>95000</v>
      </c>
    </row>
    <row r="10" spans="1:12" hidden="1" outlineLevel="2">
      <c r="A10" s="124" t="s">
        <v>139</v>
      </c>
      <c r="B10" s="124" t="s">
        <v>186</v>
      </c>
      <c r="C10" s="124" t="s">
        <v>136</v>
      </c>
      <c r="D10" s="124" t="s">
        <v>16</v>
      </c>
      <c r="E10" s="124" t="s">
        <v>163</v>
      </c>
      <c r="F10" s="124" t="s">
        <v>137</v>
      </c>
      <c r="G10" s="124" t="s">
        <v>136</v>
      </c>
      <c r="H10" s="124" t="s">
        <v>135</v>
      </c>
      <c r="I10" s="123">
        <v>0</v>
      </c>
      <c r="J10" s="123">
        <v>27444</v>
      </c>
      <c r="K10" s="123">
        <v>0</v>
      </c>
      <c r="L10" s="123">
        <f>I10-J10-K10</f>
        <v>-27444</v>
      </c>
    </row>
    <row r="11" spans="1:12" outlineLevel="1" collapsed="1">
      <c r="B11" s="127" t="s">
        <v>207</v>
      </c>
      <c r="I11" s="128">
        <f>SUBTOTAL(9,I9:I10)</f>
        <v>95000</v>
      </c>
      <c r="J11" s="123">
        <f>SUBTOTAL(9,J9:J10)</f>
        <v>27444</v>
      </c>
      <c r="K11" s="123">
        <f>SUBTOTAL(9,K9:K10)</f>
        <v>0</v>
      </c>
      <c r="L11" s="123">
        <f>SUBTOTAL(9,L9:L10)</f>
        <v>67556</v>
      </c>
    </row>
    <row r="12" spans="1:12" hidden="1" outlineLevel="2">
      <c r="A12" s="124" t="s">
        <v>139</v>
      </c>
      <c r="B12" s="124" t="s">
        <v>185</v>
      </c>
      <c r="C12" s="124" t="s">
        <v>136</v>
      </c>
      <c r="D12" s="124" t="s">
        <v>16</v>
      </c>
      <c r="E12" s="124" t="s">
        <v>136</v>
      </c>
      <c r="F12" s="124" t="s">
        <v>137</v>
      </c>
      <c r="G12" s="124" t="s">
        <v>136</v>
      </c>
      <c r="H12" s="124" t="s">
        <v>135</v>
      </c>
      <c r="I12" s="123">
        <v>0</v>
      </c>
      <c r="J12" s="123">
        <v>1917.17</v>
      </c>
      <c r="K12" s="123">
        <v>0</v>
      </c>
      <c r="L12" s="123">
        <f>I12-J12-K12</f>
        <v>-1917.17</v>
      </c>
    </row>
    <row r="13" spans="1:12" outlineLevel="1" collapsed="1">
      <c r="B13" s="127" t="s">
        <v>208</v>
      </c>
      <c r="I13" s="128">
        <f>SUBTOTAL(9,I12:I12)</f>
        <v>0</v>
      </c>
      <c r="J13" s="123">
        <f>SUBTOTAL(9,J12:J12)</f>
        <v>1917.17</v>
      </c>
      <c r="K13" s="123">
        <f>SUBTOTAL(9,K12:K12)</f>
        <v>0</v>
      </c>
      <c r="L13" s="123">
        <f>SUBTOTAL(9,L12:L12)</f>
        <v>-1917.17</v>
      </c>
    </row>
    <row r="14" spans="1:12" hidden="1" outlineLevel="2">
      <c r="A14" s="124" t="s">
        <v>139</v>
      </c>
      <c r="B14" s="124" t="s">
        <v>80</v>
      </c>
      <c r="C14" s="124" t="s">
        <v>136</v>
      </c>
      <c r="D14" s="124" t="s">
        <v>16</v>
      </c>
      <c r="E14" s="124" t="s">
        <v>136</v>
      </c>
      <c r="F14" s="124" t="s">
        <v>137</v>
      </c>
      <c r="G14" s="124" t="s">
        <v>136</v>
      </c>
      <c r="H14" s="124" t="s">
        <v>135</v>
      </c>
      <c r="I14" s="123">
        <v>15000</v>
      </c>
      <c r="J14" s="123">
        <v>5150.99</v>
      </c>
      <c r="K14" s="123">
        <v>0</v>
      </c>
      <c r="L14" s="123">
        <f>I14-J14-K14</f>
        <v>9849.01</v>
      </c>
    </row>
    <row r="15" spans="1:12" hidden="1" outlineLevel="2">
      <c r="A15" s="124" t="s">
        <v>139</v>
      </c>
      <c r="B15" s="124" t="s">
        <v>80</v>
      </c>
      <c r="C15" s="124" t="s">
        <v>136</v>
      </c>
      <c r="D15" s="124" t="s">
        <v>149</v>
      </c>
      <c r="E15" s="124" t="s">
        <v>136</v>
      </c>
      <c r="F15" s="124" t="s">
        <v>137</v>
      </c>
      <c r="G15" s="124" t="s">
        <v>136</v>
      </c>
      <c r="H15" s="124" t="s">
        <v>135</v>
      </c>
      <c r="I15" s="123">
        <v>0</v>
      </c>
      <c r="J15" s="123">
        <v>30</v>
      </c>
      <c r="K15" s="123">
        <v>0</v>
      </c>
      <c r="L15" s="123">
        <f>I15-J15-K15</f>
        <v>-30</v>
      </c>
    </row>
    <row r="16" spans="1:12" outlineLevel="1" collapsed="1">
      <c r="B16" s="127" t="s">
        <v>209</v>
      </c>
      <c r="I16" s="128">
        <f>SUBTOTAL(9,I14:I15)</f>
        <v>15000</v>
      </c>
      <c r="J16" s="123">
        <f>SUBTOTAL(9,J14:J15)</f>
        <v>5180.99</v>
      </c>
      <c r="K16" s="123">
        <f>SUBTOTAL(9,K14:K15)</f>
        <v>0</v>
      </c>
      <c r="L16" s="123">
        <f>SUBTOTAL(9,L14:L15)</f>
        <v>9819.01</v>
      </c>
    </row>
    <row r="17" spans="1:12" hidden="1" outlineLevel="2">
      <c r="A17" s="124" t="s">
        <v>139</v>
      </c>
      <c r="B17" s="124" t="s">
        <v>81</v>
      </c>
      <c r="C17" s="124" t="s">
        <v>136</v>
      </c>
      <c r="D17" s="124" t="s">
        <v>16</v>
      </c>
      <c r="E17" s="124" t="s">
        <v>136</v>
      </c>
      <c r="F17" s="124" t="s">
        <v>137</v>
      </c>
      <c r="G17" s="124" t="s">
        <v>136</v>
      </c>
      <c r="H17" s="124" t="s">
        <v>135</v>
      </c>
      <c r="I17" s="123">
        <v>950000</v>
      </c>
      <c r="J17" s="123">
        <v>235119.49</v>
      </c>
      <c r="K17" s="123">
        <v>0</v>
      </c>
      <c r="L17" s="123">
        <f>I17-J17-K17</f>
        <v>714880.51</v>
      </c>
    </row>
    <row r="18" spans="1:12" outlineLevel="1" collapsed="1">
      <c r="B18" s="127" t="s">
        <v>210</v>
      </c>
      <c r="I18" s="128">
        <f>SUBTOTAL(9,I17:I17)</f>
        <v>950000</v>
      </c>
      <c r="J18" s="123">
        <f>SUBTOTAL(9,J17:J17)</f>
        <v>235119.49</v>
      </c>
      <c r="K18" s="123">
        <f>SUBTOTAL(9,K17:K17)</f>
        <v>0</v>
      </c>
      <c r="L18" s="123">
        <f>SUBTOTAL(9,L17:L17)</f>
        <v>714880.51</v>
      </c>
    </row>
    <row r="19" spans="1:12" hidden="1" outlineLevel="2">
      <c r="A19" s="124" t="s">
        <v>139</v>
      </c>
      <c r="B19" s="124" t="s">
        <v>82</v>
      </c>
      <c r="C19" s="124" t="s">
        <v>136</v>
      </c>
      <c r="D19" s="124" t="s">
        <v>16</v>
      </c>
      <c r="E19" s="124" t="s">
        <v>102</v>
      </c>
      <c r="F19" s="124" t="s">
        <v>137</v>
      </c>
      <c r="G19" s="124" t="s">
        <v>136</v>
      </c>
      <c r="H19" s="124" t="s">
        <v>135</v>
      </c>
      <c r="I19" s="123">
        <v>0</v>
      </c>
      <c r="J19" s="123">
        <v>550</v>
      </c>
      <c r="K19" s="123">
        <v>0</v>
      </c>
      <c r="L19" s="123">
        <f>I19-J19-K19</f>
        <v>-550</v>
      </c>
    </row>
    <row r="20" spans="1:12" outlineLevel="1" collapsed="1">
      <c r="B20" s="127" t="s">
        <v>211</v>
      </c>
      <c r="I20" s="128">
        <f>SUBTOTAL(9,I19:I19)</f>
        <v>0</v>
      </c>
      <c r="J20" s="123">
        <f>SUBTOTAL(9,J19:J19)</f>
        <v>550</v>
      </c>
      <c r="K20" s="123">
        <f>SUBTOTAL(9,K19:K19)</f>
        <v>0</v>
      </c>
      <c r="L20" s="123">
        <f>SUBTOTAL(9,L19:L19)</f>
        <v>-550</v>
      </c>
    </row>
    <row r="21" spans="1:12" hidden="1" outlineLevel="2">
      <c r="A21" s="124" t="s">
        <v>139</v>
      </c>
      <c r="B21" s="124" t="s">
        <v>84</v>
      </c>
      <c r="C21" s="124" t="s">
        <v>136</v>
      </c>
      <c r="D21" s="124" t="s">
        <v>16</v>
      </c>
      <c r="E21" s="124" t="s">
        <v>136</v>
      </c>
      <c r="F21" s="124" t="s">
        <v>137</v>
      </c>
      <c r="G21" s="124" t="s">
        <v>136</v>
      </c>
      <c r="H21" s="124" t="s">
        <v>135</v>
      </c>
      <c r="I21" s="123">
        <v>35000</v>
      </c>
      <c r="J21" s="123">
        <v>9498.82</v>
      </c>
      <c r="K21" s="123">
        <v>0</v>
      </c>
      <c r="L21" s="123">
        <f>I21-J21-K21</f>
        <v>25501.18</v>
      </c>
    </row>
    <row r="22" spans="1:12" outlineLevel="1" collapsed="1">
      <c r="B22" s="127" t="s">
        <v>212</v>
      </c>
      <c r="I22" s="128">
        <f>SUBTOTAL(9,I21:I21)</f>
        <v>35000</v>
      </c>
      <c r="J22" s="123">
        <f>SUBTOTAL(9,J21:J21)</f>
        <v>9498.82</v>
      </c>
      <c r="K22" s="123">
        <f>SUBTOTAL(9,K21:K21)</f>
        <v>0</v>
      </c>
      <c r="L22" s="123">
        <f>SUBTOTAL(9,L21:L21)</f>
        <v>25501.18</v>
      </c>
    </row>
    <row r="23" spans="1:12" hidden="1" outlineLevel="2">
      <c r="A23" s="124" t="s">
        <v>139</v>
      </c>
      <c r="B23" s="124" t="s">
        <v>85</v>
      </c>
      <c r="C23" s="124" t="s">
        <v>136</v>
      </c>
      <c r="D23" s="124" t="s">
        <v>16</v>
      </c>
      <c r="E23" s="124" t="s">
        <v>136</v>
      </c>
      <c r="F23" s="124" t="s">
        <v>137</v>
      </c>
      <c r="G23" s="124" t="s">
        <v>136</v>
      </c>
      <c r="H23" s="124" t="s">
        <v>135</v>
      </c>
      <c r="I23" s="123">
        <v>170000</v>
      </c>
      <c r="J23" s="123">
        <v>0</v>
      </c>
      <c r="K23" s="123">
        <v>0</v>
      </c>
      <c r="L23" s="123">
        <f t="shared" ref="L23:L39" si="0">I23-J23-K23</f>
        <v>170000</v>
      </c>
    </row>
    <row r="24" spans="1:12" hidden="1" outlineLevel="2">
      <c r="A24" s="124" t="s">
        <v>139</v>
      </c>
      <c r="B24" s="124" t="s">
        <v>85</v>
      </c>
      <c r="C24" s="124" t="s">
        <v>136</v>
      </c>
      <c r="D24" s="124" t="s">
        <v>16</v>
      </c>
      <c r="E24" s="124" t="s">
        <v>178</v>
      </c>
      <c r="F24" s="124" t="s">
        <v>137</v>
      </c>
      <c r="G24" s="124" t="s">
        <v>136</v>
      </c>
      <c r="H24" s="124" t="s">
        <v>135</v>
      </c>
      <c r="I24" s="123">
        <v>0</v>
      </c>
      <c r="J24" s="123">
        <v>1579.42</v>
      </c>
      <c r="K24" s="123">
        <v>0</v>
      </c>
      <c r="L24" s="123">
        <f t="shared" si="0"/>
        <v>-1579.42</v>
      </c>
    </row>
    <row r="25" spans="1:12" hidden="1" outlineLevel="2">
      <c r="A25" s="124" t="s">
        <v>139</v>
      </c>
      <c r="B25" s="124" t="s">
        <v>85</v>
      </c>
      <c r="C25" s="124" t="s">
        <v>136</v>
      </c>
      <c r="D25" s="124" t="s">
        <v>16</v>
      </c>
      <c r="E25" s="124" t="s">
        <v>177</v>
      </c>
      <c r="F25" s="124" t="s">
        <v>137</v>
      </c>
      <c r="G25" s="124" t="s">
        <v>136</v>
      </c>
      <c r="H25" s="124" t="s">
        <v>135</v>
      </c>
      <c r="I25" s="123">
        <v>0</v>
      </c>
      <c r="J25" s="123">
        <v>2021.36</v>
      </c>
      <c r="K25" s="123">
        <v>0</v>
      </c>
      <c r="L25" s="123">
        <f t="shared" si="0"/>
        <v>-2021.36</v>
      </c>
    </row>
    <row r="26" spans="1:12" hidden="1" outlineLevel="2">
      <c r="A26" s="124" t="s">
        <v>139</v>
      </c>
      <c r="B26" s="124" t="s">
        <v>85</v>
      </c>
      <c r="C26" s="124" t="s">
        <v>136</v>
      </c>
      <c r="D26" s="124" t="s">
        <v>16</v>
      </c>
      <c r="E26" s="124" t="s">
        <v>176</v>
      </c>
      <c r="F26" s="124" t="s">
        <v>137</v>
      </c>
      <c r="G26" s="124" t="s">
        <v>136</v>
      </c>
      <c r="H26" s="124" t="s">
        <v>135</v>
      </c>
      <c r="I26" s="123">
        <v>0</v>
      </c>
      <c r="J26" s="123">
        <v>2452.8000000000002</v>
      </c>
      <c r="K26" s="123">
        <v>0</v>
      </c>
      <c r="L26" s="123">
        <f t="shared" si="0"/>
        <v>-2452.8000000000002</v>
      </c>
    </row>
    <row r="27" spans="1:12" hidden="1" outlineLevel="2">
      <c r="A27" s="124" t="s">
        <v>139</v>
      </c>
      <c r="B27" s="124" t="s">
        <v>85</v>
      </c>
      <c r="C27" s="124" t="s">
        <v>136</v>
      </c>
      <c r="D27" s="124" t="s">
        <v>16</v>
      </c>
      <c r="E27" s="124" t="s">
        <v>162</v>
      </c>
      <c r="F27" s="124" t="s">
        <v>137</v>
      </c>
      <c r="G27" s="124" t="s">
        <v>136</v>
      </c>
      <c r="H27" s="124" t="s">
        <v>135</v>
      </c>
      <c r="I27" s="123">
        <v>0</v>
      </c>
      <c r="J27" s="123">
        <v>4579.6099999999997</v>
      </c>
      <c r="K27" s="123">
        <v>0</v>
      </c>
      <c r="L27" s="123">
        <f t="shared" si="0"/>
        <v>-4579.6099999999997</v>
      </c>
    </row>
    <row r="28" spans="1:12" hidden="1" outlineLevel="2">
      <c r="A28" s="124" t="s">
        <v>139</v>
      </c>
      <c r="B28" s="124" t="s">
        <v>85</v>
      </c>
      <c r="C28" s="124" t="s">
        <v>136</v>
      </c>
      <c r="D28" s="124" t="s">
        <v>16</v>
      </c>
      <c r="E28" s="124" t="s">
        <v>166</v>
      </c>
      <c r="F28" s="124" t="s">
        <v>137</v>
      </c>
      <c r="G28" s="124" t="s">
        <v>136</v>
      </c>
      <c r="H28" s="124" t="s">
        <v>135</v>
      </c>
      <c r="I28" s="123">
        <v>0</v>
      </c>
      <c r="J28" s="123">
        <v>775.1</v>
      </c>
      <c r="K28" s="123">
        <v>0</v>
      </c>
      <c r="L28" s="123">
        <f t="shared" si="0"/>
        <v>-775.1</v>
      </c>
    </row>
    <row r="29" spans="1:12" hidden="1" outlineLevel="2">
      <c r="A29" s="124" t="s">
        <v>139</v>
      </c>
      <c r="B29" s="124" t="s">
        <v>85</v>
      </c>
      <c r="C29" s="124" t="s">
        <v>136</v>
      </c>
      <c r="D29" s="124" t="s">
        <v>16</v>
      </c>
      <c r="E29" s="124" t="s">
        <v>175</v>
      </c>
      <c r="F29" s="124" t="s">
        <v>137</v>
      </c>
      <c r="G29" s="124" t="s">
        <v>136</v>
      </c>
      <c r="H29" s="124" t="s">
        <v>135</v>
      </c>
      <c r="I29" s="123">
        <v>0</v>
      </c>
      <c r="J29" s="123">
        <v>3752.46</v>
      </c>
      <c r="K29" s="123">
        <v>0</v>
      </c>
      <c r="L29" s="123">
        <f t="shared" si="0"/>
        <v>-3752.46</v>
      </c>
    </row>
    <row r="30" spans="1:12" hidden="1" outlineLevel="2">
      <c r="A30" s="124" t="s">
        <v>139</v>
      </c>
      <c r="B30" s="124" t="s">
        <v>85</v>
      </c>
      <c r="C30" s="124" t="s">
        <v>136</v>
      </c>
      <c r="D30" s="124" t="s">
        <v>16</v>
      </c>
      <c r="E30" s="124" t="s">
        <v>174</v>
      </c>
      <c r="F30" s="124" t="s">
        <v>137</v>
      </c>
      <c r="G30" s="124" t="s">
        <v>136</v>
      </c>
      <c r="H30" s="124" t="s">
        <v>135</v>
      </c>
      <c r="I30" s="123">
        <v>0</v>
      </c>
      <c r="J30" s="123">
        <v>6799.19</v>
      </c>
      <c r="K30" s="123">
        <v>0</v>
      </c>
      <c r="L30" s="123">
        <f t="shared" si="0"/>
        <v>-6799.19</v>
      </c>
    </row>
    <row r="31" spans="1:12" hidden="1" outlineLevel="2">
      <c r="A31" s="124" t="s">
        <v>139</v>
      </c>
      <c r="B31" s="124" t="s">
        <v>85</v>
      </c>
      <c r="C31" s="124" t="s">
        <v>136</v>
      </c>
      <c r="D31" s="124" t="s">
        <v>16</v>
      </c>
      <c r="E31" s="124" t="s">
        <v>184</v>
      </c>
      <c r="F31" s="124" t="s">
        <v>137</v>
      </c>
      <c r="G31" s="124" t="s">
        <v>136</v>
      </c>
      <c r="H31" s="124" t="s">
        <v>135</v>
      </c>
      <c r="I31" s="123">
        <v>0</v>
      </c>
      <c r="J31" s="123">
        <v>7295.38</v>
      </c>
      <c r="K31" s="123">
        <v>0</v>
      </c>
      <c r="L31" s="123">
        <f t="shared" si="0"/>
        <v>-7295.38</v>
      </c>
    </row>
    <row r="32" spans="1:12" hidden="1" outlineLevel="2">
      <c r="A32" s="124" t="s">
        <v>139</v>
      </c>
      <c r="B32" s="124" t="s">
        <v>85</v>
      </c>
      <c r="C32" s="124" t="s">
        <v>136</v>
      </c>
      <c r="D32" s="124" t="s">
        <v>16</v>
      </c>
      <c r="E32" s="124" t="s">
        <v>173</v>
      </c>
      <c r="F32" s="124" t="s">
        <v>137</v>
      </c>
      <c r="G32" s="124" t="s">
        <v>136</v>
      </c>
      <c r="H32" s="124" t="s">
        <v>135</v>
      </c>
      <c r="I32" s="123">
        <v>0</v>
      </c>
      <c r="J32" s="123">
        <v>2793.45</v>
      </c>
      <c r="K32" s="123">
        <v>0</v>
      </c>
      <c r="L32" s="123">
        <f t="shared" si="0"/>
        <v>-2793.45</v>
      </c>
    </row>
    <row r="33" spans="1:12" hidden="1" outlineLevel="2">
      <c r="A33" s="124" t="s">
        <v>139</v>
      </c>
      <c r="B33" s="124" t="s">
        <v>85</v>
      </c>
      <c r="C33" s="124" t="s">
        <v>136</v>
      </c>
      <c r="D33" s="124" t="s">
        <v>16</v>
      </c>
      <c r="E33" s="124" t="s">
        <v>180</v>
      </c>
      <c r="F33" s="124" t="s">
        <v>137</v>
      </c>
      <c r="G33" s="124" t="s">
        <v>136</v>
      </c>
      <c r="H33" s="124" t="s">
        <v>135</v>
      </c>
      <c r="I33" s="123">
        <v>0</v>
      </c>
      <c r="J33" s="123">
        <v>182.6</v>
      </c>
      <c r="K33" s="123">
        <v>0</v>
      </c>
      <c r="L33" s="123">
        <f t="shared" si="0"/>
        <v>-182.6</v>
      </c>
    </row>
    <row r="34" spans="1:12" hidden="1" outlineLevel="2">
      <c r="A34" s="124" t="s">
        <v>139</v>
      </c>
      <c r="B34" s="124" t="s">
        <v>85</v>
      </c>
      <c r="C34" s="124" t="s">
        <v>136</v>
      </c>
      <c r="D34" s="124" t="s">
        <v>16</v>
      </c>
      <c r="E34" s="124" t="s">
        <v>179</v>
      </c>
      <c r="F34" s="124" t="s">
        <v>137</v>
      </c>
      <c r="G34" s="124" t="s">
        <v>136</v>
      </c>
      <c r="H34" s="124" t="s">
        <v>135</v>
      </c>
      <c r="I34" s="123">
        <v>0</v>
      </c>
      <c r="J34" s="123">
        <v>4320.09</v>
      </c>
      <c r="K34" s="123">
        <v>0</v>
      </c>
      <c r="L34" s="123">
        <f t="shared" si="0"/>
        <v>-4320.09</v>
      </c>
    </row>
    <row r="35" spans="1:12" hidden="1" outlineLevel="2">
      <c r="A35" s="124" t="s">
        <v>139</v>
      </c>
      <c r="B35" s="124" t="s">
        <v>85</v>
      </c>
      <c r="C35" s="124" t="s">
        <v>136</v>
      </c>
      <c r="D35" s="124" t="s">
        <v>16</v>
      </c>
      <c r="E35" s="124" t="s">
        <v>183</v>
      </c>
      <c r="F35" s="124" t="s">
        <v>137</v>
      </c>
      <c r="G35" s="124" t="s">
        <v>136</v>
      </c>
      <c r="H35" s="124" t="s">
        <v>135</v>
      </c>
      <c r="I35" s="123">
        <v>0</v>
      </c>
      <c r="J35" s="123">
        <v>2731.3</v>
      </c>
      <c r="K35" s="123">
        <v>0</v>
      </c>
      <c r="L35" s="123">
        <f t="shared" si="0"/>
        <v>-2731.3</v>
      </c>
    </row>
    <row r="36" spans="1:12" hidden="1" outlineLevel="2">
      <c r="A36" s="124" t="s">
        <v>139</v>
      </c>
      <c r="B36" s="124" t="s">
        <v>85</v>
      </c>
      <c r="C36" s="124" t="s">
        <v>136</v>
      </c>
      <c r="D36" s="124" t="s">
        <v>16</v>
      </c>
      <c r="E36" s="124" t="s">
        <v>182</v>
      </c>
      <c r="F36" s="124" t="s">
        <v>137</v>
      </c>
      <c r="G36" s="124" t="s">
        <v>136</v>
      </c>
      <c r="H36" s="124" t="s">
        <v>135</v>
      </c>
      <c r="I36" s="123">
        <v>0</v>
      </c>
      <c r="J36" s="123">
        <v>7556.25</v>
      </c>
      <c r="K36" s="123">
        <v>0</v>
      </c>
      <c r="L36" s="123">
        <f t="shared" si="0"/>
        <v>-7556.25</v>
      </c>
    </row>
    <row r="37" spans="1:12" hidden="1" outlineLevel="2">
      <c r="A37" s="124" t="s">
        <v>139</v>
      </c>
      <c r="B37" s="124" t="s">
        <v>85</v>
      </c>
      <c r="C37" s="124" t="s">
        <v>136</v>
      </c>
      <c r="D37" s="124" t="s">
        <v>149</v>
      </c>
      <c r="E37" s="124" t="s">
        <v>162</v>
      </c>
      <c r="F37" s="124" t="s">
        <v>137</v>
      </c>
      <c r="G37" s="124" t="s">
        <v>136</v>
      </c>
      <c r="H37" s="124" t="s">
        <v>135</v>
      </c>
      <c r="I37" s="123">
        <v>0</v>
      </c>
      <c r="J37" s="123">
        <v>1331.67</v>
      </c>
      <c r="K37" s="123">
        <v>0</v>
      </c>
      <c r="L37" s="123">
        <f t="shared" si="0"/>
        <v>-1331.67</v>
      </c>
    </row>
    <row r="38" spans="1:12" hidden="1" outlineLevel="2">
      <c r="A38" s="124" t="s">
        <v>139</v>
      </c>
      <c r="B38" s="124" t="s">
        <v>85</v>
      </c>
      <c r="C38" s="124" t="s">
        <v>136</v>
      </c>
      <c r="D38" s="124" t="s">
        <v>149</v>
      </c>
      <c r="E38" s="124" t="s">
        <v>174</v>
      </c>
      <c r="F38" s="124" t="s">
        <v>137</v>
      </c>
      <c r="G38" s="124" t="s">
        <v>136</v>
      </c>
      <c r="H38" s="124" t="s">
        <v>135</v>
      </c>
      <c r="I38" s="123">
        <v>0</v>
      </c>
      <c r="J38" s="123">
        <v>7963.2</v>
      </c>
      <c r="K38" s="123">
        <v>0</v>
      </c>
      <c r="L38" s="123">
        <f t="shared" si="0"/>
        <v>-7963.2</v>
      </c>
    </row>
    <row r="39" spans="1:12" hidden="1" outlineLevel="2">
      <c r="A39" s="124" t="s">
        <v>139</v>
      </c>
      <c r="B39" s="124" t="s">
        <v>85</v>
      </c>
      <c r="C39" s="124" t="s">
        <v>136</v>
      </c>
      <c r="D39" s="124" t="s">
        <v>149</v>
      </c>
      <c r="E39" s="124" t="s">
        <v>183</v>
      </c>
      <c r="F39" s="124" t="s">
        <v>137</v>
      </c>
      <c r="G39" s="124" t="s">
        <v>136</v>
      </c>
      <c r="H39" s="124" t="s">
        <v>135</v>
      </c>
      <c r="I39" s="123">
        <v>0</v>
      </c>
      <c r="J39" s="123">
        <v>1406.4</v>
      </c>
      <c r="K39" s="123">
        <v>0</v>
      </c>
      <c r="L39" s="123">
        <f t="shared" si="0"/>
        <v>-1406.4</v>
      </c>
    </row>
    <row r="40" spans="1:12" outlineLevel="1" collapsed="1">
      <c r="B40" s="127" t="s">
        <v>213</v>
      </c>
      <c r="I40" s="128">
        <f>SUBTOTAL(9,I23:I39)</f>
        <v>170000</v>
      </c>
      <c r="J40" s="123">
        <f>SUBTOTAL(9,J23:J39)</f>
        <v>57540.28</v>
      </c>
      <c r="K40" s="123">
        <f>SUBTOTAL(9,K23:K39)</f>
        <v>0</v>
      </c>
      <c r="L40" s="123">
        <f>SUBTOTAL(9,L23:L39)</f>
        <v>112459.72000000002</v>
      </c>
    </row>
    <row r="41" spans="1:12" hidden="1" outlineLevel="2">
      <c r="A41" s="124" t="s">
        <v>139</v>
      </c>
      <c r="B41" s="124" t="s">
        <v>44</v>
      </c>
      <c r="C41" s="124" t="s">
        <v>136</v>
      </c>
      <c r="D41" s="124" t="s">
        <v>16</v>
      </c>
      <c r="E41" s="124" t="s">
        <v>101</v>
      </c>
      <c r="F41" s="124" t="s">
        <v>137</v>
      </c>
      <c r="G41" s="124" t="s">
        <v>136</v>
      </c>
      <c r="H41" s="124" t="s">
        <v>135</v>
      </c>
      <c r="I41" s="123">
        <v>0</v>
      </c>
      <c r="J41" s="123">
        <v>10424</v>
      </c>
      <c r="K41" s="123">
        <v>0</v>
      </c>
      <c r="L41" s="123">
        <f>I41-J41-K41</f>
        <v>-10424</v>
      </c>
    </row>
    <row r="42" spans="1:12" outlineLevel="1" collapsed="1">
      <c r="B42" s="127" t="s">
        <v>214</v>
      </c>
      <c r="I42" s="128">
        <f>SUBTOTAL(9,I41:I41)</f>
        <v>0</v>
      </c>
      <c r="J42" s="123">
        <f>SUBTOTAL(9,J41:J41)</f>
        <v>10424</v>
      </c>
      <c r="K42" s="123">
        <f>SUBTOTAL(9,K41:K41)</f>
        <v>0</v>
      </c>
      <c r="L42" s="123">
        <f>SUBTOTAL(9,L41:L41)</f>
        <v>-10424</v>
      </c>
    </row>
    <row r="43" spans="1:12" hidden="1" outlineLevel="2">
      <c r="A43" s="124" t="s">
        <v>139</v>
      </c>
      <c r="B43" s="124" t="s">
        <v>252</v>
      </c>
      <c r="C43" s="124" t="s">
        <v>136</v>
      </c>
      <c r="D43" s="124" t="s">
        <v>16</v>
      </c>
      <c r="E43" s="124" t="s">
        <v>136</v>
      </c>
      <c r="F43" s="124" t="s">
        <v>137</v>
      </c>
      <c r="G43" s="124" t="s">
        <v>136</v>
      </c>
      <c r="H43" s="124" t="s">
        <v>135</v>
      </c>
      <c r="I43" s="123">
        <v>2500</v>
      </c>
      <c r="J43" s="123">
        <v>0</v>
      </c>
      <c r="K43" s="123">
        <v>0</v>
      </c>
      <c r="L43" s="123">
        <f>I43-J43-K43</f>
        <v>2500</v>
      </c>
    </row>
    <row r="44" spans="1:12" outlineLevel="1" collapsed="1">
      <c r="B44" s="127" t="s">
        <v>263</v>
      </c>
      <c r="I44" s="128">
        <f>SUBTOTAL(9,I43:I43)</f>
        <v>2500</v>
      </c>
      <c r="J44" s="123">
        <f>SUBTOTAL(9,J43:J43)</f>
        <v>0</v>
      </c>
      <c r="K44" s="123">
        <f>SUBTOTAL(9,K43:K43)</f>
        <v>0</v>
      </c>
      <c r="L44" s="123">
        <f>SUBTOTAL(9,L43:L43)</f>
        <v>2500</v>
      </c>
    </row>
    <row r="45" spans="1:12" hidden="1" outlineLevel="2">
      <c r="A45" s="124" t="s">
        <v>139</v>
      </c>
      <c r="B45" s="124" t="s">
        <v>88</v>
      </c>
      <c r="C45" s="124" t="s">
        <v>136</v>
      </c>
      <c r="D45" s="124" t="s">
        <v>16</v>
      </c>
      <c r="E45" s="124" t="s">
        <v>136</v>
      </c>
      <c r="F45" s="124" t="s">
        <v>137</v>
      </c>
      <c r="G45" s="124" t="s">
        <v>136</v>
      </c>
      <c r="H45" s="124" t="s">
        <v>135</v>
      </c>
      <c r="I45" s="123">
        <v>67000</v>
      </c>
      <c r="J45" s="123">
        <v>20350.97</v>
      </c>
      <c r="K45" s="123">
        <v>0</v>
      </c>
      <c r="L45" s="123">
        <f>I45-J45-K45</f>
        <v>46649.03</v>
      </c>
    </row>
    <row r="46" spans="1:12" outlineLevel="1" collapsed="1">
      <c r="B46" s="127" t="s">
        <v>215</v>
      </c>
      <c r="I46" s="128">
        <f>SUBTOTAL(9,I45:I45)</f>
        <v>67000</v>
      </c>
      <c r="J46" s="123">
        <f>SUBTOTAL(9,J45:J45)</f>
        <v>20350.97</v>
      </c>
      <c r="K46" s="123">
        <f>SUBTOTAL(9,K45:K45)</f>
        <v>0</v>
      </c>
      <c r="L46" s="123">
        <f>SUBTOTAL(9,L45:L45)</f>
        <v>46649.03</v>
      </c>
    </row>
    <row r="47" spans="1:12" hidden="1" outlineLevel="2">
      <c r="A47" s="124" t="s">
        <v>139</v>
      </c>
      <c r="B47" s="124" t="s">
        <v>90</v>
      </c>
      <c r="C47" s="124" t="s">
        <v>136</v>
      </c>
      <c r="D47" s="124" t="s">
        <v>16</v>
      </c>
      <c r="E47" s="124" t="s">
        <v>136</v>
      </c>
      <c r="F47" s="124" t="s">
        <v>137</v>
      </c>
      <c r="G47" s="124" t="s">
        <v>136</v>
      </c>
      <c r="H47" s="124" t="s">
        <v>135</v>
      </c>
      <c r="I47" s="123">
        <v>225000</v>
      </c>
      <c r="J47" s="123">
        <v>56215.92</v>
      </c>
      <c r="K47" s="123">
        <v>0</v>
      </c>
      <c r="L47" s="123">
        <f>I47-J47-K47</f>
        <v>168784.08000000002</v>
      </c>
    </row>
    <row r="48" spans="1:12" hidden="1" outlineLevel="2">
      <c r="A48" s="124" t="s">
        <v>139</v>
      </c>
      <c r="B48" s="124" t="s">
        <v>90</v>
      </c>
      <c r="C48" s="124" t="s">
        <v>136</v>
      </c>
      <c r="D48" s="124" t="s">
        <v>16</v>
      </c>
      <c r="E48" s="124" t="s">
        <v>167</v>
      </c>
      <c r="F48" s="124" t="s">
        <v>137</v>
      </c>
      <c r="G48" s="124" t="s">
        <v>136</v>
      </c>
      <c r="H48" s="124" t="s">
        <v>135</v>
      </c>
      <c r="I48" s="123">
        <v>0</v>
      </c>
      <c r="J48" s="123">
        <v>425</v>
      </c>
      <c r="K48" s="123">
        <v>0</v>
      </c>
      <c r="L48" s="123">
        <f>I48-J48-K48</f>
        <v>-425</v>
      </c>
    </row>
    <row r="49" spans="1:12" hidden="1" outlineLevel="2">
      <c r="A49" s="124" t="s">
        <v>139</v>
      </c>
      <c r="B49" s="124" t="s">
        <v>90</v>
      </c>
      <c r="C49" s="124" t="s">
        <v>136</v>
      </c>
      <c r="D49" s="124" t="s">
        <v>16</v>
      </c>
      <c r="E49" s="124" t="s">
        <v>91</v>
      </c>
      <c r="F49" s="124" t="s">
        <v>137</v>
      </c>
      <c r="G49" s="124" t="s">
        <v>136</v>
      </c>
      <c r="H49" s="124" t="s">
        <v>135</v>
      </c>
      <c r="I49" s="123">
        <v>0</v>
      </c>
      <c r="J49" s="123">
        <v>11448.08</v>
      </c>
      <c r="K49" s="123">
        <v>0</v>
      </c>
      <c r="L49" s="123">
        <f>I49-J49-K49</f>
        <v>-11448.08</v>
      </c>
    </row>
    <row r="50" spans="1:12" outlineLevel="1" collapsed="1">
      <c r="B50" s="127" t="s">
        <v>216</v>
      </c>
      <c r="I50" s="128">
        <f>SUBTOTAL(9,I47:I49)</f>
        <v>225000</v>
      </c>
      <c r="J50" s="123">
        <f>SUBTOTAL(9,J47:J49)</f>
        <v>68089</v>
      </c>
      <c r="K50" s="123">
        <f>SUBTOTAL(9,K47:K49)</f>
        <v>0</v>
      </c>
      <c r="L50" s="123">
        <f>SUBTOTAL(9,L47:L49)</f>
        <v>156911.00000000003</v>
      </c>
    </row>
    <row r="51" spans="1:12" hidden="1" outlineLevel="2">
      <c r="A51" s="124" t="s">
        <v>139</v>
      </c>
      <c r="B51" s="124" t="s">
        <v>19</v>
      </c>
      <c r="C51" s="124" t="s">
        <v>136</v>
      </c>
      <c r="D51" s="124" t="s">
        <v>16</v>
      </c>
      <c r="E51" s="124" t="s">
        <v>93</v>
      </c>
      <c r="F51" s="124" t="s">
        <v>137</v>
      </c>
      <c r="G51" s="124" t="s">
        <v>136</v>
      </c>
      <c r="H51" s="124" t="s">
        <v>135</v>
      </c>
      <c r="I51" s="123">
        <v>257741</v>
      </c>
      <c r="J51" s="123">
        <v>64839.73</v>
      </c>
      <c r="K51" s="123">
        <v>0</v>
      </c>
      <c r="L51" s="123">
        <f>I51-J51-K51</f>
        <v>192901.27</v>
      </c>
    </row>
    <row r="52" spans="1:12" outlineLevel="1" collapsed="1">
      <c r="B52" s="127" t="s">
        <v>217</v>
      </c>
      <c r="I52" s="128">
        <f>SUBTOTAL(9,I51:I51)</f>
        <v>257741</v>
      </c>
      <c r="J52" s="123">
        <f>SUBTOTAL(9,J51:J51)</f>
        <v>64839.73</v>
      </c>
      <c r="K52" s="123">
        <f>SUBTOTAL(9,K51:K51)</f>
        <v>0</v>
      </c>
      <c r="L52" s="123">
        <f>SUBTOTAL(9,L51:L51)</f>
        <v>192901.27</v>
      </c>
    </row>
    <row r="53" spans="1:12" hidden="1" outlineLevel="2">
      <c r="A53" s="124" t="s">
        <v>139</v>
      </c>
      <c r="B53" s="124" t="s">
        <v>95</v>
      </c>
      <c r="C53" s="124" t="s">
        <v>136</v>
      </c>
      <c r="D53" s="124" t="s">
        <v>16</v>
      </c>
      <c r="E53" s="124" t="s">
        <v>136</v>
      </c>
      <c r="F53" s="124" t="s">
        <v>137</v>
      </c>
      <c r="G53" s="124" t="s">
        <v>136</v>
      </c>
      <c r="H53" s="124" t="s">
        <v>135</v>
      </c>
      <c r="I53" s="123">
        <v>5000</v>
      </c>
      <c r="J53" s="123">
        <v>0</v>
      </c>
      <c r="K53" s="123">
        <v>0</v>
      </c>
      <c r="L53" s="123">
        <f>I53-J53-K53</f>
        <v>5000</v>
      </c>
    </row>
    <row r="54" spans="1:12" hidden="1" outlineLevel="2">
      <c r="A54" s="124" t="s">
        <v>139</v>
      </c>
      <c r="B54" s="124" t="s">
        <v>95</v>
      </c>
      <c r="C54" s="124" t="s">
        <v>136</v>
      </c>
      <c r="D54" s="124" t="s">
        <v>16</v>
      </c>
      <c r="E54" s="124" t="s">
        <v>234</v>
      </c>
      <c r="F54" s="124" t="s">
        <v>137</v>
      </c>
      <c r="G54" s="124" t="s">
        <v>136</v>
      </c>
      <c r="H54" s="124" t="s">
        <v>135</v>
      </c>
      <c r="I54" s="123">
        <v>0</v>
      </c>
      <c r="J54" s="123">
        <v>1700</v>
      </c>
      <c r="K54" s="123">
        <v>0</v>
      </c>
      <c r="L54" s="123">
        <f>I54-J54-K54</f>
        <v>-1700</v>
      </c>
    </row>
    <row r="55" spans="1:12" outlineLevel="1" collapsed="1">
      <c r="B55" s="127" t="s">
        <v>218</v>
      </c>
      <c r="I55" s="128">
        <f>SUBTOTAL(9,I53:I54)</f>
        <v>5000</v>
      </c>
      <c r="J55" s="123">
        <f>SUBTOTAL(9,J53:J54)</f>
        <v>1700</v>
      </c>
      <c r="K55" s="123">
        <f>SUBTOTAL(9,K53:K54)</f>
        <v>0</v>
      </c>
      <c r="L55" s="123">
        <f>SUBTOTAL(9,L53:L54)</f>
        <v>3300</v>
      </c>
    </row>
    <row r="56" spans="1:12" hidden="1" outlineLevel="2">
      <c r="A56" s="124" t="s">
        <v>139</v>
      </c>
      <c r="B56" s="124" t="s">
        <v>109</v>
      </c>
      <c r="C56" s="124" t="s">
        <v>136</v>
      </c>
      <c r="D56" s="124" t="s">
        <v>16</v>
      </c>
      <c r="E56" s="124" t="s">
        <v>136</v>
      </c>
      <c r="F56" s="124" t="s">
        <v>137</v>
      </c>
      <c r="G56" s="124" t="s">
        <v>136</v>
      </c>
      <c r="H56" s="124" t="s">
        <v>135</v>
      </c>
      <c r="I56" s="123">
        <v>225000</v>
      </c>
      <c r="J56" s="123">
        <v>2789.89</v>
      </c>
      <c r="K56" s="123">
        <v>0</v>
      </c>
      <c r="L56" s="123">
        <f t="shared" ref="L56:L63" si="1">I56-J56-K56</f>
        <v>222210.11</v>
      </c>
    </row>
    <row r="57" spans="1:12" hidden="1" outlineLevel="2">
      <c r="A57" s="124" t="s">
        <v>139</v>
      </c>
      <c r="B57" s="124" t="s">
        <v>109</v>
      </c>
      <c r="C57" s="124" t="s">
        <v>136</v>
      </c>
      <c r="D57" s="124" t="s">
        <v>16</v>
      </c>
      <c r="E57" s="124" t="s">
        <v>178</v>
      </c>
      <c r="F57" s="124" t="s">
        <v>137</v>
      </c>
      <c r="G57" s="124" t="s">
        <v>136</v>
      </c>
      <c r="H57" s="124" t="s">
        <v>135</v>
      </c>
      <c r="I57" s="123">
        <v>0</v>
      </c>
      <c r="J57" s="123">
        <v>3315.5</v>
      </c>
      <c r="K57" s="123">
        <v>0</v>
      </c>
      <c r="L57" s="123">
        <f t="shared" si="1"/>
        <v>-3315.5</v>
      </c>
    </row>
    <row r="58" spans="1:12" hidden="1" outlineLevel="2">
      <c r="A58" s="124" t="s">
        <v>139</v>
      </c>
      <c r="B58" s="124" t="s">
        <v>109</v>
      </c>
      <c r="C58" s="124" t="s">
        <v>136</v>
      </c>
      <c r="D58" s="124" t="s">
        <v>16</v>
      </c>
      <c r="E58" s="124" t="s">
        <v>177</v>
      </c>
      <c r="F58" s="124" t="s">
        <v>137</v>
      </c>
      <c r="G58" s="124" t="s">
        <v>136</v>
      </c>
      <c r="H58" s="124" t="s">
        <v>135</v>
      </c>
      <c r="I58" s="123">
        <v>0</v>
      </c>
      <c r="J58" s="123">
        <v>20</v>
      </c>
      <c r="K58" s="123">
        <v>0</v>
      </c>
      <c r="L58" s="123">
        <f t="shared" si="1"/>
        <v>-20</v>
      </c>
    </row>
    <row r="59" spans="1:12" hidden="1" outlineLevel="2">
      <c r="A59" s="124" t="s">
        <v>139</v>
      </c>
      <c r="B59" s="124" t="s">
        <v>109</v>
      </c>
      <c r="C59" s="124" t="s">
        <v>136</v>
      </c>
      <c r="D59" s="124" t="s">
        <v>16</v>
      </c>
      <c r="E59" s="124" t="s">
        <v>162</v>
      </c>
      <c r="F59" s="124" t="s">
        <v>137</v>
      </c>
      <c r="G59" s="124" t="s">
        <v>136</v>
      </c>
      <c r="H59" s="124" t="s">
        <v>135</v>
      </c>
      <c r="I59" s="123">
        <v>0</v>
      </c>
      <c r="J59" s="123">
        <v>7976.05</v>
      </c>
      <c r="K59" s="123">
        <v>0</v>
      </c>
      <c r="L59" s="123">
        <f t="shared" si="1"/>
        <v>-7976.05</v>
      </c>
    </row>
    <row r="60" spans="1:12" hidden="1" outlineLevel="2">
      <c r="A60" s="124" t="s">
        <v>139</v>
      </c>
      <c r="B60" s="124" t="s">
        <v>109</v>
      </c>
      <c r="C60" s="124" t="s">
        <v>136</v>
      </c>
      <c r="D60" s="124" t="s">
        <v>16</v>
      </c>
      <c r="E60" s="124" t="s">
        <v>166</v>
      </c>
      <c r="F60" s="124" t="s">
        <v>137</v>
      </c>
      <c r="G60" s="124" t="s">
        <v>136</v>
      </c>
      <c r="H60" s="124" t="s">
        <v>135</v>
      </c>
      <c r="I60" s="123">
        <v>0</v>
      </c>
      <c r="J60" s="123">
        <v>3037.45</v>
      </c>
      <c r="K60" s="123">
        <v>0</v>
      </c>
      <c r="L60" s="123">
        <f t="shared" si="1"/>
        <v>-3037.45</v>
      </c>
    </row>
    <row r="61" spans="1:12" hidden="1" outlineLevel="2">
      <c r="A61" s="124" t="s">
        <v>139</v>
      </c>
      <c r="B61" s="124" t="s">
        <v>109</v>
      </c>
      <c r="C61" s="124" t="s">
        <v>136</v>
      </c>
      <c r="D61" s="124" t="s">
        <v>16</v>
      </c>
      <c r="E61" s="124" t="s">
        <v>99</v>
      </c>
      <c r="F61" s="124" t="s">
        <v>137</v>
      </c>
      <c r="G61" s="124" t="s">
        <v>136</v>
      </c>
      <c r="H61" s="124" t="s">
        <v>135</v>
      </c>
      <c r="I61" s="123">
        <v>60000</v>
      </c>
      <c r="J61" s="123">
        <v>3994.58</v>
      </c>
      <c r="K61" s="123">
        <v>0</v>
      </c>
      <c r="L61" s="123">
        <f t="shared" si="1"/>
        <v>56005.42</v>
      </c>
    </row>
    <row r="62" spans="1:12" hidden="1" outlineLevel="2">
      <c r="A62" s="124" t="s">
        <v>139</v>
      </c>
      <c r="B62" s="124" t="s">
        <v>109</v>
      </c>
      <c r="C62" s="124" t="s">
        <v>136</v>
      </c>
      <c r="D62" s="124" t="s">
        <v>16</v>
      </c>
      <c r="E62" s="124" t="s">
        <v>96</v>
      </c>
      <c r="F62" s="124" t="s">
        <v>137</v>
      </c>
      <c r="G62" s="124" t="s">
        <v>136</v>
      </c>
      <c r="H62" s="124" t="s">
        <v>135</v>
      </c>
      <c r="I62" s="123">
        <v>0</v>
      </c>
      <c r="J62" s="123">
        <v>71146.880000000005</v>
      </c>
      <c r="K62" s="123">
        <v>0</v>
      </c>
      <c r="L62" s="123">
        <f t="shared" si="1"/>
        <v>-71146.880000000005</v>
      </c>
    </row>
    <row r="63" spans="1:12" hidden="1" outlineLevel="2">
      <c r="A63" s="124" t="s">
        <v>139</v>
      </c>
      <c r="B63" s="124" t="s">
        <v>109</v>
      </c>
      <c r="C63" s="124" t="s">
        <v>136</v>
      </c>
      <c r="D63" s="124" t="s">
        <v>149</v>
      </c>
      <c r="E63" s="124" t="s">
        <v>162</v>
      </c>
      <c r="F63" s="124" t="s">
        <v>137</v>
      </c>
      <c r="G63" s="124" t="s">
        <v>136</v>
      </c>
      <c r="H63" s="124" t="s">
        <v>135</v>
      </c>
      <c r="I63" s="123">
        <v>0</v>
      </c>
      <c r="J63" s="123">
        <v>2635</v>
      </c>
      <c r="K63" s="123">
        <v>0</v>
      </c>
      <c r="L63" s="123">
        <f t="shared" si="1"/>
        <v>-2635</v>
      </c>
    </row>
    <row r="64" spans="1:12" outlineLevel="1" collapsed="1">
      <c r="B64" s="127" t="s">
        <v>219</v>
      </c>
      <c r="I64" s="128">
        <f>SUBTOTAL(9,I56:I63)</f>
        <v>285000</v>
      </c>
      <c r="J64" s="123">
        <f>SUBTOTAL(9,J56:J63)</f>
        <v>94915.35</v>
      </c>
      <c r="K64" s="123">
        <f>SUBTOTAL(9,K56:K63)</f>
        <v>0</v>
      </c>
      <c r="L64" s="123">
        <f>SUBTOTAL(9,L56:L63)</f>
        <v>190084.64999999997</v>
      </c>
    </row>
    <row r="65" spans="2:12">
      <c r="B65" s="127" t="s">
        <v>203</v>
      </c>
      <c r="I65" s="128">
        <f>SUBTOTAL(9,I2:I63)</f>
        <v>6477429</v>
      </c>
      <c r="J65" s="123">
        <f>SUBTOTAL(9,J2:J63)</f>
        <v>2078259.1099999999</v>
      </c>
      <c r="K65" s="123">
        <f>SUBTOTAL(9,K2:K63)</f>
        <v>0</v>
      </c>
      <c r="L65" s="123">
        <f>SUBTOTAL(9,L2:L63)</f>
        <v>4399169.8900000006</v>
      </c>
    </row>
  </sheetData>
  <pageMargins left="0.5" right="0.5" top="1" bottom="0.5" header="0.5" footer="0.5"/>
  <pageSetup fitToHeight="0" orientation="landscape" r:id="rId1"/>
  <headerFooter>
    <oddHeader>&amp;L&amp;F&amp;R&amp;A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workbookViewId="0">
      <selection activeCell="I108" sqref="I108"/>
    </sheetView>
    <sheetView workbookViewId="1">
      <selection activeCell="I108" sqref="I108:I118"/>
    </sheetView>
  </sheetViews>
  <sheetFormatPr defaultRowHeight="12.75" outlineLevelRow="2"/>
  <cols>
    <col min="1" max="1" width="7.42578125" bestFit="1" customWidth="1"/>
    <col min="2" max="2" width="7" bestFit="1" customWidth="1"/>
    <col min="3" max="3" width="5.5703125" bestFit="1" customWidth="1"/>
    <col min="4" max="4" width="7" bestFit="1" customWidth="1"/>
    <col min="5" max="5" width="6.7109375" bestFit="1" customWidth="1"/>
    <col min="6" max="6" width="7" bestFit="1" customWidth="1"/>
    <col min="7" max="7" width="6.140625" bestFit="1" customWidth="1"/>
    <col min="8" max="8" width="4.140625" bestFit="1" customWidth="1"/>
    <col min="9" max="9" width="19.28515625" bestFit="1" customWidth="1"/>
    <col min="10" max="10" width="19" bestFit="1" customWidth="1"/>
    <col min="11" max="11" width="19.28515625" bestFit="1" customWidth="1"/>
    <col min="12" max="12" width="19.140625" bestFit="1" customWidth="1"/>
  </cols>
  <sheetData>
    <row r="1" spans="1:12" ht="16.5" thickBot="1">
      <c r="A1" s="126" t="s">
        <v>193</v>
      </c>
      <c r="B1" s="126" t="s">
        <v>377</v>
      </c>
      <c r="C1" s="126" t="s">
        <v>376</v>
      </c>
      <c r="D1" s="126" t="s">
        <v>375</v>
      </c>
      <c r="E1" s="126" t="s">
        <v>374</v>
      </c>
      <c r="F1" s="126" t="s">
        <v>373</v>
      </c>
      <c r="G1" s="126" t="s">
        <v>372</v>
      </c>
      <c r="H1" s="126" t="s">
        <v>371</v>
      </c>
      <c r="I1" s="125" t="s">
        <v>192</v>
      </c>
      <c r="J1" s="125" t="s">
        <v>191</v>
      </c>
      <c r="K1" s="125" t="s">
        <v>190</v>
      </c>
      <c r="L1" s="125" t="s">
        <v>189</v>
      </c>
    </row>
    <row r="2" spans="1:12" ht="15.75" hidden="1" outlineLevel="2">
      <c r="A2" s="124" t="s">
        <v>139</v>
      </c>
      <c r="B2" s="124" t="s">
        <v>172</v>
      </c>
      <c r="C2" s="124" t="s">
        <v>143</v>
      </c>
      <c r="D2" s="124" t="s">
        <v>16</v>
      </c>
      <c r="E2" s="124" t="s">
        <v>296</v>
      </c>
      <c r="F2" s="124" t="s">
        <v>137</v>
      </c>
      <c r="G2" s="124" t="s">
        <v>136</v>
      </c>
      <c r="H2" s="124" t="s">
        <v>135</v>
      </c>
      <c r="I2" s="123">
        <v>2744</v>
      </c>
      <c r="J2" s="123">
        <v>0</v>
      </c>
      <c r="K2" s="123">
        <v>0</v>
      </c>
      <c r="L2" s="123">
        <f t="shared" ref="L2:L33" si="0">I2-J2-K2</f>
        <v>2744</v>
      </c>
    </row>
    <row r="3" spans="1:12" ht="15.75" hidden="1" outlineLevel="2">
      <c r="A3" s="124" t="s">
        <v>139</v>
      </c>
      <c r="B3" s="124" t="s">
        <v>172</v>
      </c>
      <c r="C3" s="124" t="s">
        <v>143</v>
      </c>
      <c r="D3" s="124" t="s">
        <v>16</v>
      </c>
      <c r="E3" s="124" t="s">
        <v>178</v>
      </c>
      <c r="F3" s="124" t="s">
        <v>137</v>
      </c>
      <c r="G3" s="124" t="s">
        <v>136</v>
      </c>
      <c r="H3" s="124" t="s">
        <v>135</v>
      </c>
      <c r="I3" s="123">
        <v>85692</v>
      </c>
      <c r="J3" s="123">
        <v>18796.34</v>
      </c>
      <c r="K3" s="123">
        <v>0</v>
      </c>
      <c r="L3" s="123">
        <f t="shared" si="0"/>
        <v>66895.66</v>
      </c>
    </row>
    <row r="4" spans="1:12" ht="15.75" hidden="1" outlineLevel="2">
      <c r="A4" s="124" t="s">
        <v>139</v>
      </c>
      <c r="B4" s="124" t="s">
        <v>172</v>
      </c>
      <c r="C4" s="124" t="s">
        <v>143</v>
      </c>
      <c r="D4" s="124" t="s">
        <v>16</v>
      </c>
      <c r="E4" s="124" t="s">
        <v>177</v>
      </c>
      <c r="F4" s="124" t="s">
        <v>137</v>
      </c>
      <c r="G4" s="124" t="s">
        <v>136</v>
      </c>
      <c r="H4" s="124" t="s">
        <v>135</v>
      </c>
      <c r="I4" s="123">
        <v>83240</v>
      </c>
      <c r="J4" s="123">
        <v>19810.12</v>
      </c>
      <c r="K4" s="123">
        <v>0</v>
      </c>
      <c r="L4" s="123">
        <f t="shared" si="0"/>
        <v>63429.880000000005</v>
      </c>
    </row>
    <row r="5" spans="1:12" ht="15.75" hidden="1" outlineLevel="2">
      <c r="A5" s="124" t="s">
        <v>139</v>
      </c>
      <c r="B5" s="124" t="s">
        <v>172</v>
      </c>
      <c r="C5" s="124" t="s">
        <v>143</v>
      </c>
      <c r="D5" s="124" t="s">
        <v>16</v>
      </c>
      <c r="E5" s="124" t="s">
        <v>176</v>
      </c>
      <c r="F5" s="124" t="s">
        <v>137</v>
      </c>
      <c r="G5" s="124" t="s">
        <v>136</v>
      </c>
      <c r="H5" s="124" t="s">
        <v>135</v>
      </c>
      <c r="I5" s="123">
        <v>45890</v>
      </c>
      <c r="J5" s="123">
        <v>13672.87</v>
      </c>
      <c r="K5" s="123">
        <v>0</v>
      </c>
      <c r="L5" s="123">
        <f t="shared" si="0"/>
        <v>32217.129999999997</v>
      </c>
    </row>
    <row r="6" spans="1:12" ht="15.75" hidden="1" outlineLevel="2">
      <c r="A6" s="124" t="s">
        <v>139</v>
      </c>
      <c r="B6" s="124" t="s">
        <v>172</v>
      </c>
      <c r="C6" s="124" t="s">
        <v>143</v>
      </c>
      <c r="D6" s="124" t="s">
        <v>16</v>
      </c>
      <c r="E6" s="124" t="s">
        <v>162</v>
      </c>
      <c r="F6" s="124" t="s">
        <v>137</v>
      </c>
      <c r="G6" s="124" t="s">
        <v>136</v>
      </c>
      <c r="H6" s="124" t="s">
        <v>135</v>
      </c>
      <c r="I6" s="123">
        <v>143949</v>
      </c>
      <c r="J6" s="123">
        <v>27072.79</v>
      </c>
      <c r="K6" s="123">
        <v>0</v>
      </c>
      <c r="L6" s="123">
        <f t="shared" si="0"/>
        <v>116876.20999999999</v>
      </c>
    </row>
    <row r="7" spans="1:12" ht="15.75" hidden="1" outlineLevel="2">
      <c r="A7" s="124" t="s">
        <v>139</v>
      </c>
      <c r="B7" s="124" t="s">
        <v>172</v>
      </c>
      <c r="C7" s="124" t="s">
        <v>143</v>
      </c>
      <c r="D7" s="124" t="s">
        <v>16</v>
      </c>
      <c r="E7" s="124" t="s">
        <v>166</v>
      </c>
      <c r="F7" s="124" t="s">
        <v>137</v>
      </c>
      <c r="G7" s="124" t="s">
        <v>136</v>
      </c>
      <c r="H7" s="124" t="s">
        <v>135</v>
      </c>
      <c r="I7" s="123">
        <v>105635</v>
      </c>
      <c r="J7" s="123">
        <v>24897.06</v>
      </c>
      <c r="K7" s="123">
        <v>0</v>
      </c>
      <c r="L7" s="123">
        <f t="shared" si="0"/>
        <v>80737.94</v>
      </c>
    </row>
    <row r="8" spans="1:12" ht="15.75" hidden="1" outlineLevel="2">
      <c r="A8" s="124" t="s">
        <v>139</v>
      </c>
      <c r="B8" s="124" t="s">
        <v>172</v>
      </c>
      <c r="C8" s="124" t="s">
        <v>143</v>
      </c>
      <c r="D8" s="124" t="s">
        <v>16</v>
      </c>
      <c r="E8" s="124" t="s">
        <v>175</v>
      </c>
      <c r="F8" s="124" t="s">
        <v>137</v>
      </c>
      <c r="G8" s="124" t="s">
        <v>136</v>
      </c>
      <c r="H8" s="124" t="s">
        <v>135</v>
      </c>
      <c r="I8" s="123">
        <v>59350</v>
      </c>
      <c r="J8" s="123">
        <v>16107.76</v>
      </c>
      <c r="K8" s="123">
        <v>0</v>
      </c>
      <c r="L8" s="123">
        <f t="shared" si="0"/>
        <v>43242.239999999998</v>
      </c>
    </row>
    <row r="9" spans="1:12" ht="15.75" hidden="1" outlineLevel="2">
      <c r="A9" s="124" t="s">
        <v>139</v>
      </c>
      <c r="B9" s="124" t="s">
        <v>172</v>
      </c>
      <c r="C9" s="124" t="s">
        <v>143</v>
      </c>
      <c r="D9" s="124" t="s">
        <v>16</v>
      </c>
      <c r="E9" s="124" t="s">
        <v>174</v>
      </c>
      <c r="F9" s="124" t="s">
        <v>137</v>
      </c>
      <c r="G9" s="124" t="s">
        <v>136</v>
      </c>
      <c r="H9" s="124" t="s">
        <v>135</v>
      </c>
      <c r="I9" s="123">
        <v>47240</v>
      </c>
      <c r="J9" s="123">
        <v>24300.93</v>
      </c>
      <c r="K9" s="123">
        <v>0</v>
      </c>
      <c r="L9" s="123">
        <f t="shared" si="0"/>
        <v>22939.07</v>
      </c>
    </row>
    <row r="10" spans="1:12" ht="15.75" hidden="1" outlineLevel="2">
      <c r="A10" s="124" t="s">
        <v>139</v>
      </c>
      <c r="B10" s="124" t="s">
        <v>172</v>
      </c>
      <c r="C10" s="124" t="s">
        <v>143</v>
      </c>
      <c r="D10" s="124" t="s">
        <v>16</v>
      </c>
      <c r="E10" s="124" t="s">
        <v>184</v>
      </c>
      <c r="F10" s="124" t="s">
        <v>137</v>
      </c>
      <c r="G10" s="124" t="s">
        <v>136</v>
      </c>
      <c r="H10" s="124" t="s">
        <v>135</v>
      </c>
      <c r="I10" s="123">
        <v>90600</v>
      </c>
      <c r="J10" s="123">
        <v>39628.06</v>
      </c>
      <c r="K10" s="123">
        <v>0</v>
      </c>
      <c r="L10" s="123">
        <f t="shared" si="0"/>
        <v>50971.94</v>
      </c>
    </row>
    <row r="11" spans="1:12" ht="15.75" hidden="1" outlineLevel="2">
      <c r="A11" s="124" t="s">
        <v>139</v>
      </c>
      <c r="B11" s="124" t="s">
        <v>172</v>
      </c>
      <c r="C11" s="124" t="s">
        <v>143</v>
      </c>
      <c r="D11" s="124" t="s">
        <v>16</v>
      </c>
      <c r="E11" s="124" t="s">
        <v>173</v>
      </c>
      <c r="F11" s="124" t="s">
        <v>137</v>
      </c>
      <c r="G11" s="124" t="s">
        <v>136</v>
      </c>
      <c r="H11" s="124" t="s">
        <v>135</v>
      </c>
      <c r="I11" s="123">
        <v>43155</v>
      </c>
      <c r="J11" s="123">
        <v>10282.34</v>
      </c>
      <c r="K11" s="123">
        <v>0</v>
      </c>
      <c r="L11" s="123">
        <f t="shared" si="0"/>
        <v>32872.660000000003</v>
      </c>
    </row>
    <row r="12" spans="1:12" ht="15.75" hidden="1" outlineLevel="2">
      <c r="A12" s="124" t="s">
        <v>139</v>
      </c>
      <c r="B12" s="124" t="s">
        <v>172</v>
      </c>
      <c r="C12" s="124" t="s">
        <v>143</v>
      </c>
      <c r="D12" s="124" t="s">
        <v>16</v>
      </c>
      <c r="E12" s="124" t="s">
        <v>180</v>
      </c>
      <c r="F12" s="124" t="s">
        <v>137</v>
      </c>
      <c r="G12" s="124" t="s">
        <v>136</v>
      </c>
      <c r="H12" s="124" t="s">
        <v>135</v>
      </c>
      <c r="I12" s="123">
        <v>46040</v>
      </c>
      <c r="J12" s="123">
        <v>7589.9</v>
      </c>
      <c r="K12" s="123">
        <v>0</v>
      </c>
      <c r="L12" s="123">
        <f t="shared" si="0"/>
        <v>38450.1</v>
      </c>
    </row>
    <row r="13" spans="1:12" ht="15.75" hidden="1" outlineLevel="2">
      <c r="A13" s="124" t="s">
        <v>139</v>
      </c>
      <c r="B13" s="124" t="s">
        <v>172</v>
      </c>
      <c r="C13" s="124" t="s">
        <v>143</v>
      </c>
      <c r="D13" s="124" t="s">
        <v>16</v>
      </c>
      <c r="E13" s="124" t="s">
        <v>179</v>
      </c>
      <c r="F13" s="124" t="s">
        <v>137</v>
      </c>
      <c r="G13" s="124" t="s">
        <v>136</v>
      </c>
      <c r="H13" s="124" t="s">
        <v>135</v>
      </c>
      <c r="I13" s="123">
        <v>87000</v>
      </c>
      <c r="J13" s="123">
        <v>9047.5</v>
      </c>
      <c r="K13" s="123">
        <v>0</v>
      </c>
      <c r="L13" s="123">
        <f t="shared" si="0"/>
        <v>77952.5</v>
      </c>
    </row>
    <row r="14" spans="1:12" ht="15.75" hidden="1" outlineLevel="2">
      <c r="A14" s="124" t="s">
        <v>139</v>
      </c>
      <c r="B14" s="124" t="s">
        <v>172</v>
      </c>
      <c r="C14" s="124" t="s">
        <v>143</v>
      </c>
      <c r="D14" s="124" t="s">
        <v>16</v>
      </c>
      <c r="E14" s="124" t="s">
        <v>183</v>
      </c>
      <c r="F14" s="124" t="s">
        <v>137</v>
      </c>
      <c r="G14" s="124" t="s">
        <v>136</v>
      </c>
      <c r="H14" s="124" t="s">
        <v>135</v>
      </c>
      <c r="I14" s="123">
        <v>229445</v>
      </c>
      <c r="J14" s="123">
        <v>53210.76</v>
      </c>
      <c r="K14" s="123">
        <v>0</v>
      </c>
      <c r="L14" s="123">
        <f t="shared" si="0"/>
        <v>176234.23999999999</v>
      </c>
    </row>
    <row r="15" spans="1:12" ht="15.75" hidden="1" outlineLevel="2">
      <c r="A15" s="124" t="s">
        <v>139</v>
      </c>
      <c r="B15" s="124" t="s">
        <v>172</v>
      </c>
      <c r="C15" s="124" t="s">
        <v>143</v>
      </c>
      <c r="D15" s="124" t="s">
        <v>16</v>
      </c>
      <c r="E15" s="124" t="s">
        <v>93</v>
      </c>
      <c r="F15" s="124" t="s">
        <v>137</v>
      </c>
      <c r="G15" s="124" t="s">
        <v>136</v>
      </c>
      <c r="H15" s="124" t="s">
        <v>135</v>
      </c>
      <c r="I15" s="123">
        <v>16422</v>
      </c>
      <c r="J15" s="123">
        <v>7025.95</v>
      </c>
      <c r="K15" s="123">
        <v>0</v>
      </c>
      <c r="L15" s="123">
        <f t="shared" si="0"/>
        <v>9396.0499999999993</v>
      </c>
    </row>
    <row r="16" spans="1:12" ht="15.75" hidden="1" outlineLevel="2">
      <c r="A16" s="124" t="s">
        <v>139</v>
      </c>
      <c r="B16" s="124" t="s">
        <v>172</v>
      </c>
      <c r="C16" s="124" t="s">
        <v>143</v>
      </c>
      <c r="D16" s="124" t="s">
        <v>16</v>
      </c>
      <c r="E16" s="124" t="s">
        <v>182</v>
      </c>
      <c r="F16" s="124" t="s">
        <v>137</v>
      </c>
      <c r="G16" s="124" t="s">
        <v>136</v>
      </c>
      <c r="H16" s="124" t="s">
        <v>135</v>
      </c>
      <c r="I16" s="123">
        <v>98800</v>
      </c>
      <c r="J16" s="123">
        <v>24764.31</v>
      </c>
      <c r="K16" s="123">
        <v>0</v>
      </c>
      <c r="L16" s="123">
        <f t="shared" si="0"/>
        <v>74035.69</v>
      </c>
    </row>
    <row r="17" spans="1:12" ht="15.75" hidden="1" outlineLevel="2">
      <c r="A17" s="124" t="s">
        <v>139</v>
      </c>
      <c r="B17" s="124" t="s">
        <v>172</v>
      </c>
      <c r="C17" s="124" t="s">
        <v>143</v>
      </c>
      <c r="D17" s="124" t="s">
        <v>149</v>
      </c>
      <c r="E17" s="124" t="s">
        <v>162</v>
      </c>
      <c r="F17" s="124" t="s">
        <v>137</v>
      </c>
      <c r="G17" s="124" t="s">
        <v>136</v>
      </c>
      <c r="H17" s="124" t="s">
        <v>135</v>
      </c>
      <c r="I17" s="123">
        <v>45200</v>
      </c>
      <c r="J17" s="123">
        <v>15634.95</v>
      </c>
      <c r="K17" s="123">
        <v>0</v>
      </c>
      <c r="L17" s="123">
        <f t="shared" si="0"/>
        <v>29565.05</v>
      </c>
    </row>
    <row r="18" spans="1:12" ht="15.75" hidden="1" outlineLevel="2">
      <c r="A18" s="124" t="s">
        <v>139</v>
      </c>
      <c r="B18" s="124" t="s">
        <v>172</v>
      </c>
      <c r="C18" s="124" t="s">
        <v>143</v>
      </c>
      <c r="D18" s="124" t="s">
        <v>149</v>
      </c>
      <c r="E18" s="124" t="s">
        <v>174</v>
      </c>
      <c r="F18" s="124" t="s">
        <v>137</v>
      </c>
      <c r="G18" s="124" t="s">
        <v>136</v>
      </c>
      <c r="H18" s="124" t="s">
        <v>135</v>
      </c>
      <c r="I18" s="123">
        <v>48200</v>
      </c>
      <c r="J18" s="123">
        <v>2074.9499999999998</v>
      </c>
      <c r="K18" s="123">
        <v>0</v>
      </c>
      <c r="L18" s="123">
        <f t="shared" si="0"/>
        <v>46125.05</v>
      </c>
    </row>
    <row r="19" spans="1:12" ht="15.75" hidden="1" outlineLevel="2">
      <c r="A19" s="124" t="s">
        <v>139</v>
      </c>
      <c r="B19" s="124" t="s">
        <v>172</v>
      </c>
      <c r="C19" s="124" t="s">
        <v>143</v>
      </c>
      <c r="D19" s="124" t="s">
        <v>149</v>
      </c>
      <c r="E19" s="124" t="s">
        <v>183</v>
      </c>
      <c r="F19" s="124" t="s">
        <v>137</v>
      </c>
      <c r="G19" s="124" t="s">
        <v>136</v>
      </c>
      <c r="H19" s="124" t="s">
        <v>135</v>
      </c>
      <c r="I19" s="123">
        <v>0</v>
      </c>
      <c r="J19" s="123">
        <v>11867.44</v>
      </c>
      <c r="K19" s="123">
        <v>0</v>
      </c>
      <c r="L19" s="123">
        <f t="shared" si="0"/>
        <v>-11867.44</v>
      </c>
    </row>
    <row r="20" spans="1:12" ht="15.75" hidden="1" outlineLevel="2">
      <c r="A20" s="124" t="s">
        <v>139</v>
      </c>
      <c r="B20" s="124" t="s">
        <v>172</v>
      </c>
      <c r="C20" s="124" t="s">
        <v>142</v>
      </c>
      <c r="D20" s="124" t="s">
        <v>16</v>
      </c>
      <c r="E20" s="124" t="s">
        <v>178</v>
      </c>
      <c r="F20" s="124" t="s">
        <v>137</v>
      </c>
      <c r="G20" s="124" t="s">
        <v>136</v>
      </c>
      <c r="H20" s="124" t="s">
        <v>135</v>
      </c>
      <c r="I20" s="123">
        <v>0</v>
      </c>
      <c r="J20" s="123">
        <v>6070.96</v>
      </c>
      <c r="K20" s="123">
        <v>0</v>
      </c>
      <c r="L20" s="123">
        <f t="shared" si="0"/>
        <v>-6070.96</v>
      </c>
    </row>
    <row r="21" spans="1:12" ht="15.75" hidden="1" outlineLevel="2">
      <c r="A21" s="124" t="s">
        <v>139</v>
      </c>
      <c r="B21" s="124" t="s">
        <v>172</v>
      </c>
      <c r="C21" s="124" t="s">
        <v>142</v>
      </c>
      <c r="D21" s="124" t="s">
        <v>16</v>
      </c>
      <c r="E21" s="124" t="s">
        <v>162</v>
      </c>
      <c r="F21" s="124" t="s">
        <v>137</v>
      </c>
      <c r="G21" s="124" t="s">
        <v>136</v>
      </c>
      <c r="H21" s="124" t="s">
        <v>135</v>
      </c>
      <c r="I21" s="123">
        <v>0</v>
      </c>
      <c r="J21" s="123">
        <v>7747.66</v>
      </c>
      <c r="K21" s="123">
        <v>0</v>
      </c>
      <c r="L21" s="123">
        <f t="shared" si="0"/>
        <v>-7747.66</v>
      </c>
    </row>
    <row r="22" spans="1:12" ht="15.75" hidden="1" outlineLevel="2">
      <c r="A22" s="124" t="s">
        <v>139</v>
      </c>
      <c r="B22" s="124" t="s">
        <v>172</v>
      </c>
      <c r="C22" s="124" t="s">
        <v>142</v>
      </c>
      <c r="D22" s="124" t="s">
        <v>16</v>
      </c>
      <c r="E22" s="124" t="s">
        <v>175</v>
      </c>
      <c r="F22" s="124" t="s">
        <v>137</v>
      </c>
      <c r="G22" s="124" t="s">
        <v>136</v>
      </c>
      <c r="H22" s="124" t="s">
        <v>135</v>
      </c>
      <c r="I22" s="123">
        <v>0</v>
      </c>
      <c r="J22" s="123">
        <v>3965</v>
      </c>
      <c r="K22" s="123">
        <v>0</v>
      </c>
      <c r="L22" s="123">
        <f t="shared" si="0"/>
        <v>-3965</v>
      </c>
    </row>
    <row r="23" spans="1:12" ht="15.75" hidden="1" outlineLevel="2">
      <c r="A23" s="124" t="s">
        <v>139</v>
      </c>
      <c r="B23" s="124" t="s">
        <v>172</v>
      </c>
      <c r="C23" s="124" t="s">
        <v>142</v>
      </c>
      <c r="D23" s="124" t="s">
        <v>16</v>
      </c>
      <c r="E23" s="124" t="s">
        <v>173</v>
      </c>
      <c r="F23" s="124" t="s">
        <v>137</v>
      </c>
      <c r="G23" s="124" t="s">
        <v>136</v>
      </c>
      <c r="H23" s="124" t="s">
        <v>135</v>
      </c>
      <c r="I23" s="123">
        <v>13600</v>
      </c>
      <c r="J23" s="123">
        <v>616.1</v>
      </c>
      <c r="K23" s="123">
        <v>0</v>
      </c>
      <c r="L23" s="123">
        <f t="shared" si="0"/>
        <v>12983.9</v>
      </c>
    </row>
    <row r="24" spans="1:12" ht="15.75" hidden="1" outlineLevel="2">
      <c r="A24" s="124" t="s">
        <v>139</v>
      </c>
      <c r="B24" s="124" t="s">
        <v>172</v>
      </c>
      <c r="C24" s="124" t="s">
        <v>141</v>
      </c>
      <c r="D24" s="124" t="s">
        <v>16</v>
      </c>
      <c r="E24" s="124" t="s">
        <v>296</v>
      </c>
      <c r="F24" s="124" t="s">
        <v>137</v>
      </c>
      <c r="G24" s="124" t="s">
        <v>136</v>
      </c>
      <c r="H24" s="124" t="s">
        <v>135</v>
      </c>
      <c r="I24" s="123">
        <v>549</v>
      </c>
      <c r="J24" s="123">
        <v>0</v>
      </c>
      <c r="K24" s="123">
        <v>0</v>
      </c>
      <c r="L24" s="123">
        <f t="shared" si="0"/>
        <v>549</v>
      </c>
    </row>
    <row r="25" spans="1:12" ht="15.75" hidden="1" outlineLevel="2">
      <c r="A25" s="124" t="s">
        <v>139</v>
      </c>
      <c r="B25" s="124" t="s">
        <v>172</v>
      </c>
      <c r="C25" s="124" t="s">
        <v>141</v>
      </c>
      <c r="D25" s="124" t="s">
        <v>16</v>
      </c>
      <c r="E25" s="124" t="s">
        <v>178</v>
      </c>
      <c r="F25" s="124" t="s">
        <v>137</v>
      </c>
      <c r="G25" s="124" t="s">
        <v>136</v>
      </c>
      <c r="H25" s="124" t="s">
        <v>135</v>
      </c>
      <c r="I25" s="123">
        <v>23994</v>
      </c>
      <c r="J25" s="123">
        <v>8956.15</v>
      </c>
      <c r="K25" s="123">
        <v>0</v>
      </c>
      <c r="L25" s="123">
        <f t="shared" si="0"/>
        <v>15037.85</v>
      </c>
    </row>
    <row r="26" spans="1:12" ht="15.75" hidden="1" outlineLevel="2">
      <c r="A26" s="124" t="s">
        <v>139</v>
      </c>
      <c r="B26" s="124" t="s">
        <v>172</v>
      </c>
      <c r="C26" s="124" t="s">
        <v>141</v>
      </c>
      <c r="D26" s="124" t="s">
        <v>16</v>
      </c>
      <c r="E26" s="124" t="s">
        <v>177</v>
      </c>
      <c r="F26" s="124" t="s">
        <v>137</v>
      </c>
      <c r="G26" s="124" t="s">
        <v>136</v>
      </c>
      <c r="H26" s="124" t="s">
        <v>135</v>
      </c>
      <c r="I26" s="123">
        <v>23307</v>
      </c>
      <c r="J26" s="123">
        <v>6649.22</v>
      </c>
      <c r="K26" s="123">
        <v>0</v>
      </c>
      <c r="L26" s="123">
        <f t="shared" si="0"/>
        <v>16657.78</v>
      </c>
    </row>
    <row r="27" spans="1:12" ht="15.75" hidden="1" outlineLevel="2">
      <c r="A27" s="124" t="s">
        <v>139</v>
      </c>
      <c r="B27" s="124" t="s">
        <v>172</v>
      </c>
      <c r="C27" s="124" t="s">
        <v>141</v>
      </c>
      <c r="D27" s="124" t="s">
        <v>16</v>
      </c>
      <c r="E27" s="124" t="s">
        <v>176</v>
      </c>
      <c r="F27" s="124" t="s">
        <v>137</v>
      </c>
      <c r="G27" s="124" t="s">
        <v>136</v>
      </c>
      <c r="H27" s="124" t="s">
        <v>135</v>
      </c>
      <c r="I27" s="123">
        <v>12849</v>
      </c>
      <c r="J27" s="123">
        <v>3952.32</v>
      </c>
      <c r="K27" s="123">
        <v>0</v>
      </c>
      <c r="L27" s="123">
        <f t="shared" si="0"/>
        <v>8896.68</v>
      </c>
    </row>
    <row r="28" spans="1:12" ht="15.75" hidden="1" outlineLevel="2">
      <c r="A28" s="124" t="s">
        <v>139</v>
      </c>
      <c r="B28" s="124" t="s">
        <v>172</v>
      </c>
      <c r="C28" s="124" t="s">
        <v>141</v>
      </c>
      <c r="D28" s="124" t="s">
        <v>16</v>
      </c>
      <c r="E28" s="124" t="s">
        <v>162</v>
      </c>
      <c r="F28" s="124" t="s">
        <v>137</v>
      </c>
      <c r="G28" s="124" t="s">
        <v>136</v>
      </c>
      <c r="H28" s="124" t="s">
        <v>135</v>
      </c>
      <c r="I28" s="123">
        <v>40306</v>
      </c>
      <c r="J28" s="123">
        <v>10891.03</v>
      </c>
      <c r="K28" s="123">
        <v>0</v>
      </c>
      <c r="L28" s="123">
        <f t="shared" si="0"/>
        <v>29414.97</v>
      </c>
    </row>
    <row r="29" spans="1:12" ht="15.75" hidden="1" outlineLevel="2">
      <c r="A29" s="124" t="s">
        <v>139</v>
      </c>
      <c r="B29" s="124" t="s">
        <v>172</v>
      </c>
      <c r="C29" s="124" t="s">
        <v>141</v>
      </c>
      <c r="D29" s="124" t="s">
        <v>16</v>
      </c>
      <c r="E29" s="124" t="s">
        <v>166</v>
      </c>
      <c r="F29" s="124" t="s">
        <v>137</v>
      </c>
      <c r="G29" s="124" t="s">
        <v>136</v>
      </c>
      <c r="H29" s="124" t="s">
        <v>135</v>
      </c>
      <c r="I29" s="123">
        <v>29578</v>
      </c>
      <c r="J29" s="123">
        <v>5536.28</v>
      </c>
      <c r="K29" s="123">
        <v>0</v>
      </c>
      <c r="L29" s="123">
        <f t="shared" si="0"/>
        <v>24041.72</v>
      </c>
    </row>
    <row r="30" spans="1:12" ht="15.75" hidden="1" outlineLevel="2">
      <c r="A30" s="124" t="s">
        <v>139</v>
      </c>
      <c r="B30" s="124" t="s">
        <v>172</v>
      </c>
      <c r="C30" s="124" t="s">
        <v>141</v>
      </c>
      <c r="D30" s="124" t="s">
        <v>16</v>
      </c>
      <c r="E30" s="124" t="s">
        <v>175</v>
      </c>
      <c r="F30" s="124" t="s">
        <v>137</v>
      </c>
      <c r="G30" s="124" t="s">
        <v>136</v>
      </c>
      <c r="H30" s="124" t="s">
        <v>135</v>
      </c>
      <c r="I30" s="123">
        <v>16618</v>
      </c>
      <c r="J30" s="123">
        <v>4436.84</v>
      </c>
      <c r="K30" s="123">
        <v>0</v>
      </c>
      <c r="L30" s="123">
        <f t="shared" si="0"/>
        <v>12181.16</v>
      </c>
    </row>
    <row r="31" spans="1:12" ht="15.75" hidden="1" outlineLevel="2">
      <c r="A31" s="124" t="s">
        <v>139</v>
      </c>
      <c r="B31" s="124" t="s">
        <v>172</v>
      </c>
      <c r="C31" s="124" t="s">
        <v>141</v>
      </c>
      <c r="D31" s="124" t="s">
        <v>16</v>
      </c>
      <c r="E31" s="124" t="s">
        <v>174</v>
      </c>
      <c r="F31" s="124" t="s">
        <v>137</v>
      </c>
      <c r="G31" s="124" t="s">
        <v>136</v>
      </c>
      <c r="H31" s="124" t="s">
        <v>135</v>
      </c>
      <c r="I31" s="123">
        <v>13227</v>
      </c>
      <c r="J31" s="123">
        <v>7355.77</v>
      </c>
      <c r="K31" s="123">
        <v>0</v>
      </c>
      <c r="L31" s="123">
        <f t="shared" si="0"/>
        <v>5871.23</v>
      </c>
    </row>
    <row r="32" spans="1:12" ht="15.75" hidden="1" outlineLevel="2">
      <c r="A32" s="124" t="s">
        <v>139</v>
      </c>
      <c r="B32" s="124" t="s">
        <v>172</v>
      </c>
      <c r="C32" s="124" t="s">
        <v>141</v>
      </c>
      <c r="D32" s="124" t="s">
        <v>16</v>
      </c>
      <c r="E32" s="124" t="s">
        <v>184</v>
      </c>
      <c r="F32" s="124" t="s">
        <v>137</v>
      </c>
      <c r="G32" s="124" t="s">
        <v>136</v>
      </c>
      <c r="H32" s="124" t="s">
        <v>135</v>
      </c>
      <c r="I32" s="123">
        <v>25368</v>
      </c>
      <c r="J32" s="123">
        <v>893.12</v>
      </c>
      <c r="K32" s="123">
        <v>0</v>
      </c>
      <c r="L32" s="123">
        <f t="shared" si="0"/>
        <v>24474.880000000001</v>
      </c>
    </row>
    <row r="33" spans="1:12" ht="15.75" hidden="1" outlineLevel="2">
      <c r="A33" s="124" t="s">
        <v>139</v>
      </c>
      <c r="B33" s="124" t="s">
        <v>172</v>
      </c>
      <c r="C33" s="124" t="s">
        <v>141</v>
      </c>
      <c r="D33" s="124" t="s">
        <v>16</v>
      </c>
      <c r="E33" s="124" t="s">
        <v>173</v>
      </c>
      <c r="F33" s="124" t="s">
        <v>137</v>
      </c>
      <c r="G33" s="124" t="s">
        <v>136</v>
      </c>
      <c r="H33" s="124" t="s">
        <v>135</v>
      </c>
      <c r="I33" s="123">
        <v>15891</v>
      </c>
      <c r="J33" s="123">
        <v>1802.44</v>
      </c>
      <c r="K33" s="123">
        <v>0</v>
      </c>
      <c r="L33" s="123">
        <f t="shared" si="0"/>
        <v>14088.56</v>
      </c>
    </row>
    <row r="34" spans="1:12" ht="15.75" hidden="1" outlineLevel="2">
      <c r="A34" s="124" t="s">
        <v>139</v>
      </c>
      <c r="B34" s="124" t="s">
        <v>172</v>
      </c>
      <c r="C34" s="124" t="s">
        <v>141</v>
      </c>
      <c r="D34" s="124" t="s">
        <v>16</v>
      </c>
      <c r="E34" s="124" t="s">
        <v>180</v>
      </c>
      <c r="F34" s="124" t="s">
        <v>137</v>
      </c>
      <c r="G34" s="124" t="s">
        <v>136</v>
      </c>
      <c r="H34" s="124" t="s">
        <v>135</v>
      </c>
      <c r="I34" s="123">
        <v>12891</v>
      </c>
      <c r="J34" s="123">
        <v>1323.25</v>
      </c>
      <c r="K34" s="123">
        <v>0</v>
      </c>
      <c r="L34" s="123">
        <f t="shared" ref="L34:L65" si="1">I34-J34-K34</f>
        <v>11567.75</v>
      </c>
    </row>
    <row r="35" spans="1:12" ht="15.75" hidden="1" outlineLevel="2">
      <c r="A35" s="124" t="s">
        <v>139</v>
      </c>
      <c r="B35" s="124" t="s">
        <v>172</v>
      </c>
      <c r="C35" s="124" t="s">
        <v>141</v>
      </c>
      <c r="D35" s="124" t="s">
        <v>16</v>
      </c>
      <c r="E35" s="124" t="s">
        <v>179</v>
      </c>
      <c r="F35" s="124" t="s">
        <v>137</v>
      </c>
      <c r="G35" s="124" t="s">
        <v>136</v>
      </c>
      <c r="H35" s="124" t="s">
        <v>135</v>
      </c>
      <c r="I35" s="123">
        <v>24360</v>
      </c>
      <c r="J35" s="123">
        <v>205.73</v>
      </c>
      <c r="K35" s="123">
        <v>0</v>
      </c>
      <c r="L35" s="123">
        <f t="shared" si="1"/>
        <v>24154.27</v>
      </c>
    </row>
    <row r="36" spans="1:12" ht="15.75" hidden="1" outlineLevel="2">
      <c r="A36" s="124" t="s">
        <v>139</v>
      </c>
      <c r="B36" s="124" t="s">
        <v>172</v>
      </c>
      <c r="C36" s="124" t="s">
        <v>141</v>
      </c>
      <c r="D36" s="124" t="s">
        <v>16</v>
      </c>
      <c r="E36" s="124" t="s">
        <v>183</v>
      </c>
      <c r="F36" s="124" t="s">
        <v>137</v>
      </c>
      <c r="G36" s="124" t="s">
        <v>136</v>
      </c>
      <c r="H36" s="124" t="s">
        <v>135</v>
      </c>
      <c r="I36" s="123">
        <v>64245</v>
      </c>
      <c r="J36" s="123">
        <v>8757.2800000000007</v>
      </c>
      <c r="K36" s="123">
        <v>0</v>
      </c>
      <c r="L36" s="123">
        <f t="shared" si="1"/>
        <v>55487.72</v>
      </c>
    </row>
    <row r="37" spans="1:12" ht="15.75" hidden="1" outlineLevel="2">
      <c r="A37" s="124" t="s">
        <v>139</v>
      </c>
      <c r="B37" s="124" t="s">
        <v>172</v>
      </c>
      <c r="C37" s="124" t="s">
        <v>141</v>
      </c>
      <c r="D37" s="124" t="s">
        <v>16</v>
      </c>
      <c r="E37" s="124" t="s">
        <v>93</v>
      </c>
      <c r="F37" s="124" t="s">
        <v>137</v>
      </c>
      <c r="G37" s="124" t="s">
        <v>136</v>
      </c>
      <c r="H37" s="124" t="s">
        <v>135</v>
      </c>
      <c r="I37" s="123">
        <v>7390</v>
      </c>
      <c r="J37" s="123">
        <v>1162.3499999999999</v>
      </c>
      <c r="K37" s="123">
        <v>0</v>
      </c>
      <c r="L37" s="123">
        <f t="shared" si="1"/>
        <v>6227.65</v>
      </c>
    </row>
    <row r="38" spans="1:12" ht="15.75" hidden="1" outlineLevel="2">
      <c r="A38" s="124" t="s">
        <v>139</v>
      </c>
      <c r="B38" s="124" t="s">
        <v>172</v>
      </c>
      <c r="C38" s="124" t="s">
        <v>141</v>
      </c>
      <c r="D38" s="124" t="s">
        <v>16</v>
      </c>
      <c r="E38" s="124" t="s">
        <v>182</v>
      </c>
      <c r="F38" s="124" t="s">
        <v>137</v>
      </c>
      <c r="G38" s="124" t="s">
        <v>136</v>
      </c>
      <c r="H38" s="124" t="s">
        <v>135</v>
      </c>
      <c r="I38" s="123">
        <v>27664</v>
      </c>
      <c r="J38" s="123">
        <v>581.41999999999996</v>
      </c>
      <c r="K38" s="123">
        <v>0</v>
      </c>
      <c r="L38" s="123">
        <f t="shared" si="1"/>
        <v>27082.58</v>
      </c>
    </row>
    <row r="39" spans="1:12" ht="15.75" hidden="1" outlineLevel="2">
      <c r="A39" s="124" t="s">
        <v>139</v>
      </c>
      <c r="B39" s="124" t="s">
        <v>172</v>
      </c>
      <c r="C39" s="124" t="s">
        <v>141</v>
      </c>
      <c r="D39" s="124" t="s">
        <v>149</v>
      </c>
      <c r="E39" s="124" t="s">
        <v>162</v>
      </c>
      <c r="F39" s="124" t="s">
        <v>137</v>
      </c>
      <c r="G39" s="124" t="s">
        <v>136</v>
      </c>
      <c r="H39" s="124" t="s">
        <v>135</v>
      </c>
      <c r="I39" s="123">
        <v>12656</v>
      </c>
      <c r="J39" s="123">
        <v>4275.7</v>
      </c>
      <c r="K39" s="123">
        <v>0</v>
      </c>
      <c r="L39" s="123">
        <f t="shared" si="1"/>
        <v>8380.2999999999993</v>
      </c>
    </row>
    <row r="40" spans="1:12" ht="15.75" hidden="1" outlineLevel="2">
      <c r="A40" s="124" t="s">
        <v>139</v>
      </c>
      <c r="B40" s="124" t="s">
        <v>172</v>
      </c>
      <c r="C40" s="124" t="s">
        <v>141</v>
      </c>
      <c r="D40" s="124" t="s">
        <v>149</v>
      </c>
      <c r="E40" s="124" t="s">
        <v>174</v>
      </c>
      <c r="F40" s="124" t="s">
        <v>137</v>
      </c>
      <c r="G40" s="124" t="s">
        <v>136</v>
      </c>
      <c r="H40" s="124" t="s">
        <v>135</v>
      </c>
      <c r="I40" s="123">
        <v>13496</v>
      </c>
      <c r="J40" s="123">
        <v>343.56</v>
      </c>
      <c r="K40" s="123">
        <v>0</v>
      </c>
      <c r="L40" s="123">
        <f t="shared" si="1"/>
        <v>13152.44</v>
      </c>
    </row>
    <row r="41" spans="1:12" ht="15.75" hidden="1" outlineLevel="2">
      <c r="A41" s="124" t="s">
        <v>139</v>
      </c>
      <c r="B41" s="124" t="s">
        <v>172</v>
      </c>
      <c r="C41" s="124" t="s">
        <v>141</v>
      </c>
      <c r="D41" s="124" t="s">
        <v>149</v>
      </c>
      <c r="E41" s="124" t="s">
        <v>183</v>
      </c>
      <c r="F41" s="124" t="s">
        <v>137</v>
      </c>
      <c r="G41" s="124" t="s">
        <v>136</v>
      </c>
      <c r="H41" s="124" t="s">
        <v>135</v>
      </c>
      <c r="I41" s="123">
        <v>0</v>
      </c>
      <c r="J41" s="123">
        <v>3648.77</v>
      </c>
      <c r="K41" s="123">
        <v>0</v>
      </c>
      <c r="L41" s="123">
        <f t="shared" si="1"/>
        <v>-3648.77</v>
      </c>
    </row>
    <row r="42" spans="1:12" ht="15.75" hidden="1" outlineLevel="2">
      <c r="A42" s="124" t="s">
        <v>139</v>
      </c>
      <c r="B42" s="124" t="s">
        <v>172</v>
      </c>
      <c r="C42" s="124" t="s">
        <v>148</v>
      </c>
      <c r="D42" s="124" t="s">
        <v>16</v>
      </c>
      <c r="E42" s="124" t="s">
        <v>178</v>
      </c>
      <c r="F42" s="124" t="s">
        <v>137</v>
      </c>
      <c r="G42" s="124" t="s">
        <v>136</v>
      </c>
      <c r="H42" s="124" t="s">
        <v>135</v>
      </c>
      <c r="I42" s="123">
        <v>1800</v>
      </c>
      <c r="J42" s="123">
        <v>1591.26</v>
      </c>
      <c r="K42" s="123">
        <v>0</v>
      </c>
      <c r="L42" s="123">
        <f t="shared" si="1"/>
        <v>208.74</v>
      </c>
    </row>
    <row r="43" spans="1:12" ht="15.75" hidden="1" outlineLevel="2">
      <c r="A43" s="124" t="s">
        <v>139</v>
      </c>
      <c r="B43" s="124" t="s">
        <v>172</v>
      </c>
      <c r="C43" s="124" t="s">
        <v>148</v>
      </c>
      <c r="D43" s="124" t="s">
        <v>16</v>
      </c>
      <c r="E43" s="124" t="s">
        <v>177</v>
      </c>
      <c r="F43" s="124" t="s">
        <v>137</v>
      </c>
      <c r="G43" s="124" t="s">
        <v>136</v>
      </c>
      <c r="H43" s="124" t="s">
        <v>135</v>
      </c>
      <c r="I43" s="123">
        <v>1000</v>
      </c>
      <c r="J43" s="123">
        <v>0</v>
      </c>
      <c r="K43" s="123">
        <v>0</v>
      </c>
      <c r="L43" s="123">
        <f t="shared" si="1"/>
        <v>1000</v>
      </c>
    </row>
    <row r="44" spans="1:12" ht="15.75" hidden="1" outlineLevel="2">
      <c r="A44" s="124" t="s">
        <v>139</v>
      </c>
      <c r="B44" s="124" t="s">
        <v>172</v>
      </c>
      <c r="C44" s="124" t="s">
        <v>148</v>
      </c>
      <c r="D44" s="124" t="s">
        <v>16</v>
      </c>
      <c r="E44" s="124" t="s">
        <v>166</v>
      </c>
      <c r="F44" s="124" t="s">
        <v>137</v>
      </c>
      <c r="G44" s="124" t="s">
        <v>136</v>
      </c>
      <c r="H44" s="124" t="s">
        <v>135</v>
      </c>
      <c r="I44" s="123">
        <v>100</v>
      </c>
      <c r="J44" s="123">
        <v>84.37</v>
      </c>
      <c r="K44" s="123">
        <v>0</v>
      </c>
      <c r="L44" s="123">
        <f t="shared" si="1"/>
        <v>15.629999999999995</v>
      </c>
    </row>
    <row r="45" spans="1:12" ht="15.75" hidden="1" outlineLevel="2">
      <c r="A45" s="124" t="s">
        <v>139</v>
      </c>
      <c r="B45" s="124" t="s">
        <v>172</v>
      </c>
      <c r="C45" s="124" t="s">
        <v>148</v>
      </c>
      <c r="D45" s="124" t="s">
        <v>16</v>
      </c>
      <c r="E45" s="124" t="s">
        <v>174</v>
      </c>
      <c r="F45" s="124" t="s">
        <v>137</v>
      </c>
      <c r="G45" s="124" t="s">
        <v>136</v>
      </c>
      <c r="H45" s="124" t="s">
        <v>135</v>
      </c>
      <c r="I45" s="123">
        <v>500</v>
      </c>
      <c r="J45" s="123">
        <v>0</v>
      </c>
      <c r="K45" s="123">
        <v>0</v>
      </c>
      <c r="L45" s="123">
        <f t="shared" si="1"/>
        <v>500</v>
      </c>
    </row>
    <row r="46" spans="1:12" ht="15.75" hidden="1" outlineLevel="2">
      <c r="A46" s="124" t="s">
        <v>139</v>
      </c>
      <c r="B46" s="124" t="s">
        <v>172</v>
      </c>
      <c r="C46" s="124" t="s">
        <v>148</v>
      </c>
      <c r="D46" s="124" t="s">
        <v>16</v>
      </c>
      <c r="E46" s="124" t="s">
        <v>173</v>
      </c>
      <c r="F46" s="124" t="s">
        <v>137</v>
      </c>
      <c r="G46" s="124" t="s">
        <v>136</v>
      </c>
      <c r="H46" s="124" t="s">
        <v>135</v>
      </c>
      <c r="I46" s="123">
        <v>1000</v>
      </c>
      <c r="J46" s="123">
        <v>303.95</v>
      </c>
      <c r="K46" s="123">
        <v>675.05</v>
      </c>
      <c r="L46" s="123">
        <f t="shared" si="1"/>
        <v>21</v>
      </c>
    </row>
    <row r="47" spans="1:12" ht="15.75" hidden="1" outlineLevel="2">
      <c r="A47" s="124" t="s">
        <v>139</v>
      </c>
      <c r="B47" s="124" t="s">
        <v>172</v>
      </c>
      <c r="C47" s="124" t="s">
        <v>148</v>
      </c>
      <c r="D47" s="124" t="s">
        <v>16</v>
      </c>
      <c r="E47" s="124" t="s">
        <v>182</v>
      </c>
      <c r="F47" s="124" t="s">
        <v>137</v>
      </c>
      <c r="G47" s="124" t="s">
        <v>136</v>
      </c>
      <c r="H47" s="124" t="s">
        <v>135</v>
      </c>
      <c r="I47" s="123">
        <v>5433.6</v>
      </c>
      <c r="J47" s="123">
        <v>613.79999999999995</v>
      </c>
      <c r="K47" s="123">
        <v>4819.8</v>
      </c>
      <c r="L47" s="123">
        <f t="shared" si="1"/>
        <v>0</v>
      </c>
    </row>
    <row r="48" spans="1:12" ht="15.75" hidden="1" outlineLevel="2">
      <c r="A48" s="124" t="s">
        <v>139</v>
      </c>
      <c r="B48" s="124" t="s">
        <v>172</v>
      </c>
      <c r="C48" s="124" t="s">
        <v>148</v>
      </c>
      <c r="D48" s="124" t="s">
        <v>149</v>
      </c>
      <c r="E48" s="124" t="s">
        <v>174</v>
      </c>
      <c r="F48" s="124" t="s">
        <v>137</v>
      </c>
      <c r="G48" s="124" t="s">
        <v>136</v>
      </c>
      <c r="H48" s="124" t="s">
        <v>135</v>
      </c>
      <c r="I48" s="123">
        <v>2900</v>
      </c>
      <c r="J48" s="123">
        <v>2536.9499999999998</v>
      </c>
      <c r="K48" s="123">
        <v>0</v>
      </c>
      <c r="L48" s="123">
        <f t="shared" si="1"/>
        <v>363.05000000000018</v>
      </c>
    </row>
    <row r="49" spans="1:12" ht="15.75" hidden="1" outlineLevel="2">
      <c r="A49" s="124" t="s">
        <v>139</v>
      </c>
      <c r="B49" s="124" t="s">
        <v>172</v>
      </c>
      <c r="C49" s="124" t="s">
        <v>158</v>
      </c>
      <c r="D49" s="124" t="s">
        <v>16</v>
      </c>
      <c r="E49" s="124" t="s">
        <v>177</v>
      </c>
      <c r="F49" s="124" t="s">
        <v>137</v>
      </c>
      <c r="G49" s="124" t="s">
        <v>136</v>
      </c>
      <c r="H49" s="124" t="s">
        <v>135</v>
      </c>
      <c r="I49" s="123">
        <v>999</v>
      </c>
      <c r="J49" s="123">
        <v>249</v>
      </c>
      <c r="K49" s="123">
        <v>0</v>
      </c>
      <c r="L49" s="123">
        <f t="shared" si="1"/>
        <v>750</v>
      </c>
    </row>
    <row r="50" spans="1:12" ht="15.75" hidden="1" outlineLevel="2">
      <c r="A50" s="124" t="s">
        <v>139</v>
      </c>
      <c r="B50" s="124" t="s">
        <v>172</v>
      </c>
      <c r="C50" s="124" t="s">
        <v>158</v>
      </c>
      <c r="D50" s="124" t="s">
        <v>16</v>
      </c>
      <c r="E50" s="124" t="s">
        <v>176</v>
      </c>
      <c r="F50" s="124" t="s">
        <v>137</v>
      </c>
      <c r="G50" s="124" t="s">
        <v>136</v>
      </c>
      <c r="H50" s="124" t="s">
        <v>135</v>
      </c>
      <c r="I50" s="123">
        <v>249</v>
      </c>
      <c r="J50" s="123">
        <v>249</v>
      </c>
      <c r="K50" s="123">
        <v>0</v>
      </c>
      <c r="L50" s="123">
        <f t="shared" si="1"/>
        <v>0</v>
      </c>
    </row>
    <row r="51" spans="1:12" ht="15.75" hidden="1" outlineLevel="2">
      <c r="A51" s="124" t="s">
        <v>139</v>
      </c>
      <c r="B51" s="124" t="s">
        <v>172</v>
      </c>
      <c r="C51" s="124" t="s">
        <v>158</v>
      </c>
      <c r="D51" s="124" t="s">
        <v>16</v>
      </c>
      <c r="E51" s="124" t="s">
        <v>166</v>
      </c>
      <c r="F51" s="124" t="s">
        <v>137</v>
      </c>
      <c r="G51" s="124" t="s">
        <v>136</v>
      </c>
      <c r="H51" s="124" t="s">
        <v>135</v>
      </c>
      <c r="I51" s="123">
        <v>4017.68</v>
      </c>
      <c r="J51" s="123">
        <v>0</v>
      </c>
      <c r="K51" s="123">
        <v>0</v>
      </c>
      <c r="L51" s="123">
        <f t="shared" si="1"/>
        <v>4017.68</v>
      </c>
    </row>
    <row r="52" spans="1:12" ht="15.75" hidden="1" outlineLevel="2">
      <c r="A52" s="124" t="s">
        <v>139</v>
      </c>
      <c r="B52" s="124" t="s">
        <v>172</v>
      </c>
      <c r="C52" s="124" t="s">
        <v>158</v>
      </c>
      <c r="D52" s="124" t="s">
        <v>16</v>
      </c>
      <c r="E52" s="124" t="s">
        <v>184</v>
      </c>
      <c r="F52" s="124" t="s">
        <v>137</v>
      </c>
      <c r="G52" s="124" t="s">
        <v>136</v>
      </c>
      <c r="H52" s="124" t="s">
        <v>135</v>
      </c>
      <c r="I52" s="123">
        <v>1800</v>
      </c>
      <c r="J52" s="123">
        <v>0</v>
      </c>
      <c r="K52" s="123">
        <v>0</v>
      </c>
      <c r="L52" s="123">
        <f t="shared" si="1"/>
        <v>1800</v>
      </c>
    </row>
    <row r="53" spans="1:12" ht="15.75" hidden="1" outlineLevel="2">
      <c r="A53" s="124" t="s">
        <v>139</v>
      </c>
      <c r="B53" s="124" t="s">
        <v>172</v>
      </c>
      <c r="C53" s="124" t="s">
        <v>158</v>
      </c>
      <c r="D53" s="124" t="s">
        <v>16</v>
      </c>
      <c r="E53" s="124" t="s">
        <v>173</v>
      </c>
      <c r="F53" s="124" t="s">
        <v>137</v>
      </c>
      <c r="G53" s="124" t="s">
        <v>136</v>
      </c>
      <c r="H53" s="124" t="s">
        <v>135</v>
      </c>
      <c r="I53" s="123">
        <v>1200</v>
      </c>
      <c r="J53" s="123">
        <v>0</v>
      </c>
      <c r="K53" s="123">
        <v>0</v>
      </c>
      <c r="L53" s="123">
        <f t="shared" si="1"/>
        <v>1200</v>
      </c>
    </row>
    <row r="54" spans="1:12" ht="15.75" hidden="1" outlineLevel="2">
      <c r="A54" s="124" t="s">
        <v>139</v>
      </c>
      <c r="B54" s="124" t="s">
        <v>172</v>
      </c>
      <c r="C54" s="124" t="s">
        <v>158</v>
      </c>
      <c r="D54" s="124" t="s">
        <v>16</v>
      </c>
      <c r="E54" s="124" t="s">
        <v>179</v>
      </c>
      <c r="F54" s="124" t="s">
        <v>137</v>
      </c>
      <c r="G54" s="124" t="s">
        <v>136</v>
      </c>
      <c r="H54" s="124" t="s">
        <v>135</v>
      </c>
      <c r="I54" s="123">
        <v>500</v>
      </c>
      <c r="J54" s="123">
        <v>0</v>
      </c>
      <c r="K54" s="123">
        <v>0</v>
      </c>
      <c r="L54" s="123">
        <f t="shared" si="1"/>
        <v>500</v>
      </c>
    </row>
    <row r="55" spans="1:12" ht="15.75" hidden="1" outlineLevel="2">
      <c r="A55" s="124" t="s">
        <v>139</v>
      </c>
      <c r="B55" s="124" t="s">
        <v>172</v>
      </c>
      <c r="C55" s="124" t="s">
        <v>158</v>
      </c>
      <c r="D55" s="124" t="s">
        <v>16</v>
      </c>
      <c r="E55" s="124" t="s">
        <v>183</v>
      </c>
      <c r="F55" s="124" t="s">
        <v>137</v>
      </c>
      <c r="G55" s="124" t="s">
        <v>136</v>
      </c>
      <c r="H55" s="124" t="s">
        <v>135</v>
      </c>
      <c r="I55" s="123">
        <v>8770</v>
      </c>
      <c r="J55" s="123">
        <v>5720</v>
      </c>
      <c r="K55" s="123">
        <v>0</v>
      </c>
      <c r="L55" s="123">
        <f t="shared" si="1"/>
        <v>3050</v>
      </c>
    </row>
    <row r="56" spans="1:12" ht="15.75" hidden="1" outlineLevel="2">
      <c r="A56" s="124" t="s">
        <v>139</v>
      </c>
      <c r="B56" s="124" t="s">
        <v>172</v>
      </c>
      <c r="C56" s="124" t="s">
        <v>158</v>
      </c>
      <c r="D56" s="124" t="s">
        <v>16</v>
      </c>
      <c r="E56" s="124" t="s">
        <v>96</v>
      </c>
      <c r="F56" s="124" t="s">
        <v>137</v>
      </c>
      <c r="G56" s="124" t="s">
        <v>136</v>
      </c>
      <c r="H56" s="124" t="s">
        <v>135</v>
      </c>
      <c r="I56" s="123">
        <v>2000</v>
      </c>
      <c r="J56" s="123">
        <v>0</v>
      </c>
      <c r="K56" s="123">
        <v>0</v>
      </c>
      <c r="L56" s="123">
        <f t="shared" si="1"/>
        <v>2000</v>
      </c>
    </row>
    <row r="57" spans="1:12" ht="15.75" hidden="1" outlineLevel="2">
      <c r="A57" s="124" t="s">
        <v>139</v>
      </c>
      <c r="B57" s="124" t="s">
        <v>172</v>
      </c>
      <c r="C57" s="124" t="s">
        <v>158</v>
      </c>
      <c r="D57" s="124" t="s">
        <v>149</v>
      </c>
      <c r="E57" s="124" t="s">
        <v>183</v>
      </c>
      <c r="F57" s="124" t="s">
        <v>137</v>
      </c>
      <c r="G57" s="124" t="s">
        <v>136</v>
      </c>
      <c r="H57" s="124" t="s">
        <v>135</v>
      </c>
      <c r="I57" s="123">
        <v>6000</v>
      </c>
      <c r="J57" s="123">
        <v>5060</v>
      </c>
      <c r="K57" s="123">
        <v>0</v>
      </c>
      <c r="L57" s="123">
        <f t="shared" si="1"/>
        <v>940</v>
      </c>
    </row>
    <row r="58" spans="1:12" ht="15.75" hidden="1" outlineLevel="2">
      <c r="A58" s="124" t="s">
        <v>139</v>
      </c>
      <c r="B58" s="124" t="s">
        <v>172</v>
      </c>
      <c r="C58" s="124" t="s">
        <v>359</v>
      </c>
      <c r="D58" s="124" t="s">
        <v>16</v>
      </c>
      <c r="E58" s="124" t="s">
        <v>177</v>
      </c>
      <c r="F58" s="124" t="s">
        <v>137</v>
      </c>
      <c r="G58" s="124" t="s">
        <v>136</v>
      </c>
      <c r="H58" s="124" t="s">
        <v>135</v>
      </c>
      <c r="I58" s="123">
        <v>0</v>
      </c>
      <c r="J58" s="123">
        <v>699</v>
      </c>
      <c r="K58" s="123">
        <v>0</v>
      </c>
      <c r="L58" s="123">
        <f t="shared" si="1"/>
        <v>-699</v>
      </c>
    </row>
    <row r="59" spans="1:12" ht="15.75" hidden="1" outlineLevel="2">
      <c r="A59" s="124" t="s">
        <v>139</v>
      </c>
      <c r="B59" s="124" t="s">
        <v>172</v>
      </c>
      <c r="C59" s="124" t="s">
        <v>359</v>
      </c>
      <c r="D59" s="124" t="s">
        <v>16</v>
      </c>
      <c r="E59" s="124" t="s">
        <v>166</v>
      </c>
      <c r="F59" s="124" t="s">
        <v>137</v>
      </c>
      <c r="G59" s="124" t="s">
        <v>136</v>
      </c>
      <c r="H59" s="124" t="s">
        <v>135</v>
      </c>
      <c r="I59" s="123">
        <v>0</v>
      </c>
      <c r="J59" s="123">
        <v>0</v>
      </c>
      <c r="K59" s="123">
        <v>100</v>
      </c>
      <c r="L59" s="123">
        <f t="shared" si="1"/>
        <v>-100</v>
      </c>
    </row>
    <row r="60" spans="1:12" ht="15.75" hidden="1" outlineLevel="2">
      <c r="A60" s="124" t="s">
        <v>139</v>
      </c>
      <c r="B60" s="124" t="s">
        <v>172</v>
      </c>
      <c r="C60" s="124" t="s">
        <v>359</v>
      </c>
      <c r="D60" s="124" t="s">
        <v>16</v>
      </c>
      <c r="E60" s="124" t="s">
        <v>184</v>
      </c>
      <c r="F60" s="124" t="s">
        <v>137</v>
      </c>
      <c r="G60" s="124" t="s">
        <v>136</v>
      </c>
      <c r="H60" s="124" t="s">
        <v>135</v>
      </c>
      <c r="I60" s="123">
        <v>1700</v>
      </c>
      <c r="J60" s="123">
        <v>913.5</v>
      </c>
      <c r="K60" s="123">
        <v>850.5</v>
      </c>
      <c r="L60" s="123">
        <f t="shared" si="1"/>
        <v>-64</v>
      </c>
    </row>
    <row r="61" spans="1:12" ht="15.75" hidden="1" outlineLevel="2">
      <c r="A61" s="124" t="s">
        <v>139</v>
      </c>
      <c r="B61" s="124" t="s">
        <v>172</v>
      </c>
      <c r="C61" s="124" t="s">
        <v>359</v>
      </c>
      <c r="D61" s="124" t="s">
        <v>16</v>
      </c>
      <c r="E61" s="124" t="s">
        <v>183</v>
      </c>
      <c r="F61" s="124" t="s">
        <v>137</v>
      </c>
      <c r="G61" s="124" t="s">
        <v>136</v>
      </c>
      <c r="H61" s="124" t="s">
        <v>135</v>
      </c>
      <c r="I61" s="123">
        <v>0</v>
      </c>
      <c r="J61" s="123">
        <v>0</v>
      </c>
      <c r="K61" s="123">
        <v>3029.28</v>
      </c>
      <c r="L61" s="123">
        <f t="shared" si="1"/>
        <v>-3029.28</v>
      </c>
    </row>
    <row r="62" spans="1:12" ht="15.75" hidden="1" outlineLevel="2">
      <c r="A62" s="124" t="s">
        <v>139</v>
      </c>
      <c r="B62" s="124" t="s">
        <v>172</v>
      </c>
      <c r="C62" s="124" t="s">
        <v>140</v>
      </c>
      <c r="D62" s="124" t="s">
        <v>16</v>
      </c>
      <c r="E62" s="124" t="s">
        <v>178</v>
      </c>
      <c r="F62" s="124" t="s">
        <v>137</v>
      </c>
      <c r="G62" s="124" t="s">
        <v>136</v>
      </c>
      <c r="H62" s="124" t="s">
        <v>135</v>
      </c>
      <c r="I62" s="123">
        <v>3000</v>
      </c>
      <c r="J62" s="123">
        <v>750</v>
      </c>
      <c r="K62" s="123">
        <v>0</v>
      </c>
      <c r="L62" s="123">
        <f t="shared" si="1"/>
        <v>2250</v>
      </c>
    </row>
    <row r="63" spans="1:12" ht="15.75" hidden="1" outlineLevel="2">
      <c r="A63" s="124" t="s">
        <v>139</v>
      </c>
      <c r="B63" s="124" t="s">
        <v>172</v>
      </c>
      <c r="C63" s="124" t="s">
        <v>140</v>
      </c>
      <c r="D63" s="124" t="s">
        <v>16</v>
      </c>
      <c r="E63" s="124" t="s">
        <v>177</v>
      </c>
      <c r="F63" s="124" t="s">
        <v>137</v>
      </c>
      <c r="G63" s="124" t="s">
        <v>136</v>
      </c>
      <c r="H63" s="124" t="s">
        <v>135</v>
      </c>
      <c r="I63" s="123">
        <v>2129</v>
      </c>
      <c r="J63" s="123">
        <v>584.1</v>
      </c>
      <c r="K63" s="123">
        <v>1500</v>
      </c>
      <c r="L63" s="123">
        <f t="shared" si="1"/>
        <v>44.900000000000091</v>
      </c>
    </row>
    <row r="64" spans="1:12" ht="15.75" hidden="1" outlineLevel="2">
      <c r="A64" s="124" t="s">
        <v>139</v>
      </c>
      <c r="B64" s="124" t="s">
        <v>172</v>
      </c>
      <c r="C64" s="124" t="s">
        <v>140</v>
      </c>
      <c r="D64" s="124" t="s">
        <v>16</v>
      </c>
      <c r="E64" s="124" t="s">
        <v>166</v>
      </c>
      <c r="F64" s="124" t="s">
        <v>137</v>
      </c>
      <c r="G64" s="124" t="s">
        <v>136</v>
      </c>
      <c r="H64" s="124" t="s">
        <v>135</v>
      </c>
      <c r="I64" s="123">
        <v>5301.6</v>
      </c>
      <c r="J64" s="123">
        <v>2036</v>
      </c>
      <c r="K64" s="123">
        <v>1190</v>
      </c>
      <c r="L64" s="123">
        <f t="shared" si="1"/>
        <v>2075.6000000000004</v>
      </c>
    </row>
    <row r="65" spans="1:12" ht="15.75" hidden="1" outlineLevel="2">
      <c r="A65" s="124" t="s">
        <v>139</v>
      </c>
      <c r="B65" s="124" t="s">
        <v>172</v>
      </c>
      <c r="C65" s="124" t="s">
        <v>140</v>
      </c>
      <c r="D65" s="124" t="s">
        <v>16</v>
      </c>
      <c r="E65" s="124" t="s">
        <v>175</v>
      </c>
      <c r="F65" s="124" t="s">
        <v>137</v>
      </c>
      <c r="G65" s="124" t="s">
        <v>136</v>
      </c>
      <c r="H65" s="124" t="s">
        <v>135</v>
      </c>
      <c r="I65" s="123">
        <v>500</v>
      </c>
      <c r="J65" s="123">
        <v>0</v>
      </c>
      <c r="K65" s="123">
        <v>375</v>
      </c>
      <c r="L65" s="123">
        <f t="shared" si="1"/>
        <v>125</v>
      </c>
    </row>
    <row r="66" spans="1:12" ht="15.75" hidden="1" outlineLevel="2">
      <c r="A66" s="124" t="s">
        <v>139</v>
      </c>
      <c r="B66" s="124" t="s">
        <v>172</v>
      </c>
      <c r="C66" s="124" t="s">
        <v>140</v>
      </c>
      <c r="D66" s="124" t="s">
        <v>16</v>
      </c>
      <c r="E66" s="124" t="s">
        <v>184</v>
      </c>
      <c r="F66" s="124" t="s">
        <v>137</v>
      </c>
      <c r="G66" s="124" t="s">
        <v>136</v>
      </c>
      <c r="H66" s="124" t="s">
        <v>135</v>
      </c>
      <c r="I66" s="123">
        <v>8000</v>
      </c>
      <c r="J66" s="123">
        <v>487.5</v>
      </c>
      <c r="K66" s="123">
        <v>0</v>
      </c>
      <c r="L66" s="123">
        <f t="shared" ref="L66:L97" si="2">I66-J66-K66</f>
        <v>7512.5</v>
      </c>
    </row>
    <row r="67" spans="1:12" ht="15.75" hidden="1" outlineLevel="2">
      <c r="A67" s="124" t="s">
        <v>139</v>
      </c>
      <c r="B67" s="124" t="s">
        <v>172</v>
      </c>
      <c r="C67" s="124" t="s">
        <v>140</v>
      </c>
      <c r="D67" s="124" t="s">
        <v>16</v>
      </c>
      <c r="E67" s="124" t="s">
        <v>183</v>
      </c>
      <c r="F67" s="124" t="s">
        <v>137</v>
      </c>
      <c r="G67" s="124" t="s">
        <v>136</v>
      </c>
      <c r="H67" s="124" t="s">
        <v>135</v>
      </c>
      <c r="I67" s="123">
        <v>10600</v>
      </c>
      <c r="J67" s="123">
        <v>10970</v>
      </c>
      <c r="K67" s="123">
        <v>0</v>
      </c>
      <c r="L67" s="123">
        <f t="shared" si="2"/>
        <v>-370</v>
      </c>
    </row>
    <row r="68" spans="1:12" ht="15.75" hidden="1" outlineLevel="2">
      <c r="A68" s="124" t="s">
        <v>139</v>
      </c>
      <c r="B68" s="124" t="s">
        <v>172</v>
      </c>
      <c r="C68" s="124" t="s">
        <v>140</v>
      </c>
      <c r="D68" s="124" t="s">
        <v>16</v>
      </c>
      <c r="E68" s="124" t="s">
        <v>99</v>
      </c>
      <c r="F68" s="124" t="s">
        <v>137</v>
      </c>
      <c r="G68" s="124" t="s">
        <v>136</v>
      </c>
      <c r="H68" s="124" t="s">
        <v>135</v>
      </c>
      <c r="I68" s="123">
        <v>1150</v>
      </c>
      <c r="J68" s="123">
        <v>0</v>
      </c>
      <c r="K68" s="123">
        <v>0</v>
      </c>
      <c r="L68" s="123">
        <f t="shared" si="2"/>
        <v>1150</v>
      </c>
    </row>
    <row r="69" spans="1:12" ht="15.75" hidden="1" outlineLevel="2">
      <c r="A69" s="124" t="s">
        <v>139</v>
      </c>
      <c r="B69" s="124" t="s">
        <v>172</v>
      </c>
      <c r="C69" s="124" t="s">
        <v>140</v>
      </c>
      <c r="D69" s="124" t="s">
        <v>16</v>
      </c>
      <c r="E69" s="124" t="s">
        <v>182</v>
      </c>
      <c r="F69" s="124" t="s">
        <v>137</v>
      </c>
      <c r="G69" s="124" t="s">
        <v>136</v>
      </c>
      <c r="H69" s="124" t="s">
        <v>135</v>
      </c>
      <c r="I69" s="123">
        <v>1187.5</v>
      </c>
      <c r="J69" s="123">
        <v>487.5</v>
      </c>
      <c r="K69" s="123">
        <v>700</v>
      </c>
      <c r="L69" s="123">
        <f t="shared" si="2"/>
        <v>0</v>
      </c>
    </row>
    <row r="70" spans="1:12" ht="15.75" hidden="1" outlineLevel="2">
      <c r="A70" s="124" t="s">
        <v>139</v>
      </c>
      <c r="B70" s="124" t="s">
        <v>172</v>
      </c>
      <c r="C70" s="124" t="s">
        <v>363</v>
      </c>
      <c r="D70" s="124" t="s">
        <v>16</v>
      </c>
      <c r="E70" s="124" t="s">
        <v>166</v>
      </c>
      <c r="F70" s="124" t="s">
        <v>137</v>
      </c>
      <c r="G70" s="124" t="s">
        <v>136</v>
      </c>
      <c r="H70" s="124" t="s">
        <v>135</v>
      </c>
      <c r="I70" s="123">
        <v>1850</v>
      </c>
      <c r="J70" s="123">
        <v>0</v>
      </c>
      <c r="K70" s="123">
        <v>1703</v>
      </c>
      <c r="L70" s="123">
        <f t="shared" si="2"/>
        <v>147</v>
      </c>
    </row>
    <row r="71" spans="1:12" ht="15.75" hidden="1" outlineLevel="2">
      <c r="A71" s="124" t="s">
        <v>139</v>
      </c>
      <c r="B71" s="124" t="s">
        <v>172</v>
      </c>
      <c r="C71" s="124" t="s">
        <v>153</v>
      </c>
      <c r="D71" s="124" t="s">
        <v>16</v>
      </c>
      <c r="E71" s="124" t="s">
        <v>182</v>
      </c>
      <c r="F71" s="124" t="s">
        <v>137</v>
      </c>
      <c r="G71" s="124" t="s">
        <v>136</v>
      </c>
      <c r="H71" s="124" t="s">
        <v>135</v>
      </c>
      <c r="I71" s="123">
        <v>1200</v>
      </c>
      <c r="J71" s="123">
        <v>0</v>
      </c>
      <c r="K71" s="123">
        <v>1200</v>
      </c>
      <c r="L71" s="123">
        <f t="shared" si="2"/>
        <v>0</v>
      </c>
    </row>
    <row r="72" spans="1:12" ht="15.75" hidden="1" outlineLevel="2">
      <c r="A72" s="124" t="s">
        <v>139</v>
      </c>
      <c r="B72" s="124" t="s">
        <v>172</v>
      </c>
      <c r="C72" s="124" t="s">
        <v>153</v>
      </c>
      <c r="D72" s="124" t="s">
        <v>149</v>
      </c>
      <c r="E72" s="124" t="s">
        <v>174</v>
      </c>
      <c r="F72" s="124" t="s">
        <v>137</v>
      </c>
      <c r="G72" s="124" t="s">
        <v>136</v>
      </c>
      <c r="H72" s="124" t="s">
        <v>135</v>
      </c>
      <c r="I72" s="123">
        <v>7500</v>
      </c>
      <c r="J72" s="123">
        <v>2879.67</v>
      </c>
      <c r="K72" s="123">
        <v>4620.33</v>
      </c>
      <c r="L72" s="123">
        <f t="shared" si="2"/>
        <v>0</v>
      </c>
    </row>
    <row r="73" spans="1:12" ht="15.75" hidden="1" outlineLevel="2">
      <c r="A73" s="124" t="s">
        <v>139</v>
      </c>
      <c r="B73" s="124" t="s">
        <v>172</v>
      </c>
      <c r="C73" s="124" t="s">
        <v>56</v>
      </c>
      <c r="D73" s="124" t="s">
        <v>16</v>
      </c>
      <c r="E73" s="124" t="s">
        <v>178</v>
      </c>
      <c r="F73" s="124" t="s">
        <v>137</v>
      </c>
      <c r="G73" s="124" t="s">
        <v>136</v>
      </c>
      <c r="H73" s="124" t="s">
        <v>135</v>
      </c>
      <c r="I73" s="123">
        <v>8494.64</v>
      </c>
      <c r="J73" s="123">
        <v>5966.61</v>
      </c>
      <c r="K73" s="123">
        <v>1146.69</v>
      </c>
      <c r="L73" s="123">
        <f t="shared" si="2"/>
        <v>1381.3399999999997</v>
      </c>
    </row>
    <row r="74" spans="1:12" ht="15.75" hidden="1" outlineLevel="2">
      <c r="A74" s="124" t="s">
        <v>139</v>
      </c>
      <c r="B74" s="124" t="s">
        <v>172</v>
      </c>
      <c r="C74" s="124" t="s">
        <v>56</v>
      </c>
      <c r="D74" s="124" t="s">
        <v>16</v>
      </c>
      <c r="E74" s="124" t="s">
        <v>177</v>
      </c>
      <c r="F74" s="124" t="s">
        <v>137</v>
      </c>
      <c r="G74" s="124" t="s">
        <v>136</v>
      </c>
      <c r="H74" s="124" t="s">
        <v>135</v>
      </c>
      <c r="I74" s="123">
        <v>3150</v>
      </c>
      <c r="J74" s="123">
        <v>321.33</v>
      </c>
      <c r="K74" s="123">
        <v>354</v>
      </c>
      <c r="L74" s="123">
        <f t="shared" si="2"/>
        <v>2474.67</v>
      </c>
    </row>
    <row r="75" spans="1:12" ht="15.75" hidden="1" outlineLevel="2">
      <c r="A75" s="124" t="s">
        <v>139</v>
      </c>
      <c r="B75" s="124" t="s">
        <v>172</v>
      </c>
      <c r="C75" s="124" t="s">
        <v>56</v>
      </c>
      <c r="D75" s="124" t="s">
        <v>16</v>
      </c>
      <c r="E75" s="124" t="s">
        <v>176</v>
      </c>
      <c r="F75" s="124" t="s">
        <v>137</v>
      </c>
      <c r="G75" s="124" t="s">
        <v>136</v>
      </c>
      <c r="H75" s="124" t="s">
        <v>135</v>
      </c>
      <c r="I75" s="123">
        <v>3199.1</v>
      </c>
      <c r="J75" s="123">
        <v>2612.38</v>
      </c>
      <c r="K75" s="123">
        <v>478.54</v>
      </c>
      <c r="L75" s="123">
        <f t="shared" si="2"/>
        <v>108.17999999999978</v>
      </c>
    </row>
    <row r="76" spans="1:12" ht="15.75" hidden="1" outlineLevel="2">
      <c r="A76" s="124" t="s">
        <v>139</v>
      </c>
      <c r="B76" s="124" t="s">
        <v>172</v>
      </c>
      <c r="C76" s="124" t="s">
        <v>56</v>
      </c>
      <c r="D76" s="124" t="s">
        <v>16</v>
      </c>
      <c r="E76" s="124" t="s">
        <v>162</v>
      </c>
      <c r="F76" s="124" t="s">
        <v>137</v>
      </c>
      <c r="G76" s="124" t="s">
        <v>136</v>
      </c>
      <c r="H76" s="124" t="s">
        <v>135</v>
      </c>
      <c r="I76" s="123">
        <v>22839.54</v>
      </c>
      <c r="J76" s="123">
        <v>7792.99</v>
      </c>
      <c r="K76" s="123">
        <v>13215.39</v>
      </c>
      <c r="L76" s="123">
        <f t="shared" si="2"/>
        <v>1831.1600000000017</v>
      </c>
    </row>
    <row r="77" spans="1:12" ht="15.75" hidden="1" outlineLevel="2">
      <c r="A77" s="124" t="s">
        <v>139</v>
      </c>
      <c r="B77" s="124" t="s">
        <v>172</v>
      </c>
      <c r="C77" s="124" t="s">
        <v>56</v>
      </c>
      <c r="D77" s="124" t="s">
        <v>16</v>
      </c>
      <c r="E77" s="124" t="s">
        <v>181</v>
      </c>
      <c r="F77" s="124" t="s">
        <v>137</v>
      </c>
      <c r="G77" s="124" t="s">
        <v>136</v>
      </c>
      <c r="H77" s="124" t="s">
        <v>135</v>
      </c>
      <c r="I77" s="123">
        <v>105.3</v>
      </c>
      <c r="J77" s="123">
        <v>0</v>
      </c>
      <c r="K77" s="123">
        <v>101.72</v>
      </c>
      <c r="L77" s="123">
        <f t="shared" si="2"/>
        <v>3.5799999999999983</v>
      </c>
    </row>
    <row r="78" spans="1:12" ht="15.75" hidden="1" outlineLevel="2">
      <c r="A78" s="124" t="s">
        <v>139</v>
      </c>
      <c r="B78" s="124" t="s">
        <v>172</v>
      </c>
      <c r="C78" s="124" t="s">
        <v>56</v>
      </c>
      <c r="D78" s="124" t="s">
        <v>16</v>
      </c>
      <c r="E78" s="124" t="s">
        <v>166</v>
      </c>
      <c r="F78" s="124" t="s">
        <v>137</v>
      </c>
      <c r="G78" s="124" t="s">
        <v>136</v>
      </c>
      <c r="H78" s="124" t="s">
        <v>135</v>
      </c>
      <c r="I78" s="123">
        <v>25135.51</v>
      </c>
      <c r="J78" s="123">
        <v>16404.43</v>
      </c>
      <c r="K78" s="123">
        <v>8592.41</v>
      </c>
      <c r="L78" s="123">
        <f t="shared" si="2"/>
        <v>138.66999999999825</v>
      </c>
    </row>
    <row r="79" spans="1:12" ht="15.75" hidden="1" outlineLevel="2">
      <c r="A79" s="124" t="s">
        <v>139</v>
      </c>
      <c r="B79" s="124" t="s">
        <v>172</v>
      </c>
      <c r="C79" s="124" t="s">
        <v>56</v>
      </c>
      <c r="D79" s="124" t="s">
        <v>16</v>
      </c>
      <c r="E79" s="124" t="s">
        <v>175</v>
      </c>
      <c r="F79" s="124" t="s">
        <v>137</v>
      </c>
      <c r="G79" s="124" t="s">
        <v>136</v>
      </c>
      <c r="H79" s="124" t="s">
        <v>135</v>
      </c>
      <c r="I79" s="123">
        <v>2300</v>
      </c>
      <c r="J79" s="123">
        <v>734.19</v>
      </c>
      <c r="K79" s="123">
        <v>1500.8</v>
      </c>
      <c r="L79" s="123">
        <f t="shared" si="2"/>
        <v>65.009999999999991</v>
      </c>
    </row>
    <row r="80" spans="1:12" ht="15.75" hidden="1" outlineLevel="2">
      <c r="A80" s="124" t="s">
        <v>139</v>
      </c>
      <c r="B80" s="124" t="s">
        <v>172</v>
      </c>
      <c r="C80" s="124" t="s">
        <v>56</v>
      </c>
      <c r="D80" s="124" t="s">
        <v>16</v>
      </c>
      <c r="E80" s="124" t="s">
        <v>174</v>
      </c>
      <c r="F80" s="124" t="s">
        <v>137</v>
      </c>
      <c r="G80" s="124" t="s">
        <v>136</v>
      </c>
      <c r="H80" s="124" t="s">
        <v>135</v>
      </c>
      <c r="I80" s="123">
        <v>8250</v>
      </c>
      <c r="J80" s="123">
        <v>6626.8</v>
      </c>
      <c r="K80" s="123">
        <v>1582.53</v>
      </c>
      <c r="L80" s="123">
        <f t="shared" si="2"/>
        <v>40.669999999999845</v>
      </c>
    </row>
    <row r="81" spans="1:12" ht="15.75" hidden="1" outlineLevel="2">
      <c r="A81" s="124" t="s">
        <v>139</v>
      </c>
      <c r="B81" s="124" t="s">
        <v>172</v>
      </c>
      <c r="C81" s="124" t="s">
        <v>56</v>
      </c>
      <c r="D81" s="124" t="s">
        <v>16</v>
      </c>
      <c r="E81" s="124" t="s">
        <v>184</v>
      </c>
      <c r="F81" s="124" t="s">
        <v>137</v>
      </c>
      <c r="G81" s="124" t="s">
        <v>136</v>
      </c>
      <c r="H81" s="124" t="s">
        <v>135</v>
      </c>
      <c r="I81" s="123">
        <v>300</v>
      </c>
      <c r="J81" s="123">
        <v>42</v>
      </c>
      <c r="K81" s="123">
        <v>235</v>
      </c>
      <c r="L81" s="123">
        <f t="shared" si="2"/>
        <v>23</v>
      </c>
    </row>
    <row r="82" spans="1:12" ht="15.75" hidden="1" outlineLevel="2">
      <c r="A82" s="124" t="s">
        <v>139</v>
      </c>
      <c r="B82" s="124" t="s">
        <v>172</v>
      </c>
      <c r="C82" s="124" t="s">
        <v>56</v>
      </c>
      <c r="D82" s="124" t="s">
        <v>16</v>
      </c>
      <c r="E82" s="124" t="s">
        <v>173</v>
      </c>
      <c r="F82" s="124" t="s">
        <v>137</v>
      </c>
      <c r="G82" s="124" t="s">
        <v>136</v>
      </c>
      <c r="H82" s="124" t="s">
        <v>135</v>
      </c>
      <c r="I82" s="123">
        <v>13200</v>
      </c>
      <c r="J82" s="123">
        <v>7419.09</v>
      </c>
      <c r="K82" s="123">
        <v>1669.58</v>
      </c>
      <c r="L82" s="123">
        <f t="shared" si="2"/>
        <v>4111.33</v>
      </c>
    </row>
    <row r="83" spans="1:12" ht="15.75" hidden="1" outlineLevel="2">
      <c r="A83" s="124" t="s">
        <v>139</v>
      </c>
      <c r="B83" s="124" t="s">
        <v>172</v>
      </c>
      <c r="C83" s="124" t="s">
        <v>56</v>
      </c>
      <c r="D83" s="124" t="s">
        <v>16</v>
      </c>
      <c r="E83" s="124" t="s">
        <v>180</v>
      </c>
      <c r="F83" s="124" t="s">
        <v>137</v>
      </c>
      <c r="G83" s="124" t="s">
        <v>136</v>
      </c>
      <c r="H83" s="124" t="s">
        <v>135</v>
      </c>
      <c r="I83" s="123">
        <v>2827.7</v>
      </c>
      <c r="J83" s="123">
        <v>2655.36</v>
      </c>
      <c r="K83" s="123">
        <v>0</v>
      </c>
      <c r="L83" s="123">
        <f t="shared" si="2"/>
        <v>172.33999999999969</v>
      </c>
    </row>
    <row r="84" spans="1:12" ht="15.75" hidden="1" outlineLevel="2">
      <c r="A84" s="124" t="s">
        <v>139</v>
      </c>
      <c r="B84" s="124" t="s">
        <v>172</v>
      </c>
      <c r="C84" s="124" t="s">
        <v>56</v>
      </c>
      <c r="D84" s="124" t="s">
        <v>16</v>
      </c>
      <c r="E84" s="124" t="s">
        <v>183</v>
      </c>
      <c r="F84" s="124" t="s">
        <v>137</v>
      </c>
      <c r="G84" s="124" t="s">
        <v>136</v>
      </c>
      <c r="H84" s="124" t="s">
        <v>135</v>
      </c>
      <c r="I84" s="123">
        <v>813.36</v>
      </c>
      <c r="J84" s="123">
        <v>723.35</v>
      </c>
      <c r="K84" s="123">
        <v>0</v>
      </c>
      <c r="L84" s="123">
        <f t="shared" si="2"/>
        <v>90.009999999999991</v>
      </c>
    </row>
    <row r="85" spans="1:12" ht="15.75" hidden="1" outlineLevel="2">
      <c r="A85" s="124" t="s">
        <v>139</v>
      </c>
      <c r="B85" s="124" t="s">
        <v>172</v>
      </c>
      <c r="C85" s="124" t="s">
        <v>56</v>
      </c>
      <c r="D85" s="124" t="s">
        <v>16</v>
      </c>
      <c r="E85" s="124" t="s">
        <v>93</v>
      </c>
      <c r="F85" s="124" t="s">
        <v>137</v>
      </c>
      <c r="G85" s="124" t="s">
        <v>136</v>
      </c>
      <c r="H85" s="124" t="s">
        <v>135</v>
      </c>
      <c r="I85" s="123">
        <v>500</v>
      </c>
      <c r="J85" s="123">
        <v>0</v>
      </c>
      <c r="K85" s="123">
        <v>0</v>
      </c>
      <c r="L85" s="123">
        <f t="shared" si="2"/>
        <v>500</v>
      </c>
    </row>
    <row r="86" spans="1:12" ht="15.75" hidden="1" outlineLevel="2">
      <c r="A86" s="124" t="s">
        <v>139</v>
      </c>
      <c r="B86" s="124" t="s">
        <v>172</v>
      </c>
      <c r="C86" s="124" t="s">
        <v>56</v>
      </c>
      <c r="D86" s="124" t="s">
        <v>16</v>
      </c>
      <c r="E86" s="124" t="s">
        <v>99</v>
      </c>
      <c r="F86" s="124" t="s">
        <v>137</v>
      </c>
      <c r="G86" s="124" t="s">
        <v>136</v>
      </c>
      <c r="H86" s="124" t="s">
        <v>135</v>
      </c>
      <c r="I86" s="123">
        <v>2000</v>
      </c>
      <c r="J86" s="123">
        <v>381.84</v>
      </c>
      <c r="K86" s="123">
        <v>0</v>
      </c>
      <c r="L86" s="123">
        <f t="shared" si="2"/>
        <v>1618.16</v>
      </c>
    </row>
    <row r="87" spans="1:12" ht="15.75" hidden="1" outlineLevel="2">
      <c r="A87" s="124" t="s">
        <v>139</v>
      </c>
      <c r="B87" s="124" t="s">
        <v>172</v>
      </c>
      <c r="C87" s="124" t="s">
        <v>56</v>
      </c>
      <c r="D87" s="124" t="s">
        <v>16</v>
      </c>
      <c r="E87" s="124" t="s">
        <v>182</v>
      </c>
      <c r="F87" s="124" t="s">
        <v>137</v>
      </c>
      <c r="G87" s="124" t="s">
        <v>136</v>
      </c>
      <c r="H87" s="124" t="s">
        <v>135</v>
      </c>
      <c r="I87" s="123">
        <v>9970</v>
      </c>
      <c r="J87" s="123">
        <v>3384.87</v>
      </c>
      <c r="K87" s="123">
        <v>2595.46</v>
      </c>
      <c r="L87" s="123">
        <f t="shared" si="2"/>
        <v>3989.67</v>
      </c>
    </row>
    <row r="88" spans="1:12" ht="15.75" hidden="1" outlineLevel="2">
      <c r="A88" s="124" t="s">
        <v>139</v>
      </c>
      <c r="B88" s="124" t="s">
        <v>172</v>
      </c>
      <c r="C88" s="124" t="s">
        <v>56</v>
      </c>
      <c r="D88" s="124" t="s">
        <v>16</v>
      </c>
      <c r="E88" s="124" t="s">
        <v>96</v>
      </c>
      <c r="F88" s="124" t="s">
        <v>137</v>
      </c>
      <c r="G88" s="124" t="s">
        <v>136</v>
      </c>
      <c r="H88" s="124" t="s">
        <v>135</v>
      </c>
      <c r="I88" s="123">
        <v>185000</v>
      </c>
      <c r="J88" s="123">
        <v>78829.87</v>
      </c>
      <c r="K88" s="123">
        <v>25573.22</v>
      </c>
      <c r="L88" s="123">
        <f t="shared" si="2"/>
        <v>80596.91</v>
      </c>
    </row>
    <row r="89" spans="1:12" ht="15.75" hidden="1" outlineLevel="2">
      <c r="A89" s="124" t="s">
        <v>139</v>
      </c>
      <c r="B89" s="124" t="s">
        <v>172</v>
      </c>
      <c r="C89" s="124" t="s">
        <v>56</v>
      </c>
      <c r="D89" s="124" t="s">
        <v>149</v>
      </c>
      <c r="E89" s="124" t="s">
        <v>162</v>
      </c>
      <c r="F89" s="124" t="s">
        <v>137</v>
      </c>
      <c r="G89" s="124" t="s">
        <v>136</v>
      </c>
      <c r="H89" s="124" t="s">
        <v>135</v>
      </c>
      <c r="I89" s="123">
        <v>1300</v>
      </c>
      <c r="J89" s="123">
        <v>643.33000000000004</v>
      </c>
      <c r="K89" s="123">
        <v>0</v>
      </c>
      <c r="L89" s="123">
        <f t="shared" si="2"/>
        <v>656.67</v>
      </c>
    </row>
    <row r="90" spans="1:12" ht="15.75" hidden="1" outlineLevel="2">
      <c r="A90" s="124" t="s">
        <v>139</v>
      </c>
      <c r="B90" s="124" t="s">
        <v>172</v>
      </c>
      <c r="C90" s="124" t="s">
        <v>56</v>
      </c>
      <c r="D90" s="124" t="s">
        <v>149</v>
      </c>
      <c r="E90" s="124" t="s">
        <v>174</v>
      </c>
      <c r="F90" s="124" t="s">
        <v>137</v>
      </c>
      <c r="G90" s="124" t="s">
        <v>136</v>
      </c>
      <c r="H90" s="124" t="s">
        <v>135</v>
      </c>
      <c r="I90" s="123">
        <v>13197.9</v>
      </c>
      <c r="J90" s="123">
        <v>12164.22</v>
      </c>
      <c r="K90" s="123">
        <v>881.02</v>
      </c>
      <c r="L90" s="123">
        <f t="shared" si="2"/>
        <v>152.66000000000031</v>
      </c>
    </row>
    <row r="91" spans="1:12" ht="15.75" hidden="1" outlineLevel="2">
      <c r="A91" s="124" t="s">
        <v>139</v>
      </c>
      <c r="B91" s="124" t="s">
        <v>172</v>
      </c>
      <c r="C91" s="124" t="s">
        <v>147</v>
      </c>
      <c r="D91" s="124" t="s">
        <v>16</v>
      </c>
      <c r="E91" s="124" t="s">
        <v>178</v>
      </c>
      <c r="F91" s="124" t="s">
        <v>137</v>
      </c>
      <c r="G91" s="124" t="s">
        <v>136</v>
      </c>
      <c r="H91" s="124" t="s">
        <v>135</v>
      </c>
      <c r="I91" s="123">
        <v>600</v>
      </c>
      <c r="J91" s="123">
        <v>519.6</v>
      </c>
      <c r="K91" s="123">
        <v>0</v>
      </c>
      <c r="L91" s="123">
        <f t="shared" si="2"/>
        <v>80.399999999999977</v>
      </c>
    </row>
    <row r="92" spans="1:12" ht="15.75" hidden="1" outlineLevel="2">
      <c r="A92" s="124" t="s">
        <v>139</v>
      </c>
      <c r="B92" s="124" t="s">
        <v>172</v>
      </c>
      <c r="C92" s="124" t="s">
        <v>147</v>
      </c>
      <c r="D92" s="124" t="s">
        <v>16</v>
      </c>
      <c r="E92" s="124" t="s">
        <v>177</v>
      </c>
      <c r="F92" s="124" t="s">
        <v>137</v>
      </c>
      <c r="G92" s="124" t="s">
        <v>136</v>
      </c>
      <c r="H92" s="124" t="s">
        <v>135</v>
      </c>
      <c r="I92" s="123">
        <v>300</v>
      </c>
      <c r="J92" s="123">
        <v>0</v>
      </c>
      <c r="K92" s="123">
        <v>119.99</v>
      </c>
      <c r="L92" s="123">
        <f t="shared" si="2"/>
        <v>180.01</v>
      </c>
    </row>
    <row r="93" spans="1:12" ht="15.75" hidden="1" outlineLevel="2">
      <c r="A93" s="124" t="s">
        <v>139</v>
      </c>
      <c r="B93" s="124" t="s">
        <v>172</v>
      </c>
      <c r="C93" s="124" t="s">
        <v>147</v>
      </c>
      <c r="D93" s="124" t="s">
        <v>16</v>
      </c>
      <c r="E93" s="124" t="s">
        <v>162</v>
      </c>
      <c r="F93" s="124" t="s">
        <v>137</v>
      </c>
      <c r="G93" s="124" t="s">
        <v>136</v>
      </c>
      <c r="H93" s="124" t="s">
        <v>135</v>
      </c>
      <c r="I93" s="123">
        <v>2000</v>
      </c>
      <c r="J93" s="123">
        <v>1629.96</v>
      </c>
      <c r="K93" s="123">
        <v>0</v>
      </c>
      <c r="L93" s="123">
        <f t="shared" si="2"/>
        <v>370.03999999999996</v>
      </c>
    </row>
    <row r="94" spans="1:12" ht="15.75" hidden="1" outlineLevel="2">
      <c r="A94" s="124" t="s">
        <v>139</v>
      </c>
      <c r="B94" s="124" t="s">
        <v>172</v>
      </c>
      <c r="C94" s="124" t="s">
        <v>147</v>
      </c>
      <c r="D94" s="124" t="s">
        <v>16</v>
      </c>
      <c r="E94" s="124" t="s">
        <v>166</v>
      </c>
      <c r="F94" s="124" t="s">
        <v>137</v>
      </c>
      <c r="G94" s="124" t="s">
        <v>136</v>
      </c>
      <c r="H94" s="124" t="s">
        <v>135</v>
      </c>
      <c r="I94" s="123">
        <v>200</v>
      </c>
      <c r="J94" s="123">
        <v>0</v>
      </c>
      <c r="K94" s="123">
        <v>169</v>
      </c>
      <c r="L94" s="123">
        <f t="shared" si="2"/>
        <v>31</v>
      </c>
    </row>
    <row r="95" spans="1:12" ht="15.75" hidden="1" outlineLevel="2">
      <c r="A95" s="124" t="s">
        <v>139</v>
      </c>
      <c r="B95" s="124" t="s">
        <v>172</v>
      </c>
      <c r="C95" s="124" t="s">
        <v>147</v>
      </c>
      <c r="D95" s="124" t="s">
        <v>16</v>
      </c>
      <c r="E95" s="124" t="s">
        <v>173</v>
      </c>
      <c r="F95" s="124" t="s">
        <v>137</v>
      </c>
      <c r="G95" s="124" t="s">
        <v>136</v>
      </c>
      <c r="H95" s="124" t="s">
        <v>135</v>
      </c>
      <c r="I95" s="123">
        <v>550</v>
      </c>
      <c r="J95" s="123">
        <v>0</v>
      </c>
      <c r="K95" s="123">
        <v>719.97</v>
      </c>
      <c r="L95" s="123">
        <f t="shared" si="2"/>
        <v>-169.97000000000003</v>
      </c>
    </row>
    <row r="96" spans="1:12" ht="15.75" hidden="1" outlineLevel="2">
      <c r="A96" s="124" t="s">
        <v>139</v>
      </c>
      <c r="B96" s="124" t="s">
        <v>172</v>
      </c>
      <c r="C96" s="124" t="s">
        <v>147</v>
      </c>
      <c r="D96" s="124" t="s">
        <v>16</v>
      </c>
      <c r="E96" s="124" t="s">
        <v>182</v>
      </c>
      <c r="F96" s="124" t="s">
        <v>137</v>
      </c>
      <c r="G96" s="124" t="s">
        <v>136</v>
      </c>
      <c r="H96" s="124" t="s">
        <v>135</v>
      </c>
      <c r="I96" s="123">
        <v>568</v>
      </c>
      <c r="J96" s="123">
        <v>568</v>
      </c>
      <c r="K96" s="123">
        <v>0</v>
      </c>
      <c r="L96" s="123">
        <f t="shared" si="2"/>
        <v>0</v>
      </c>
    </row>
    <row r="97" spans="1:12" ht="15.75" hidden="1" outlineLevel="2">
      <c r="A97" s="124" t="s">
        <v>139</v>
      </c>
      <c r="B97" s="124" t="s">
        <v>172</v>
      </c>
      <c r="C97" s="124" t="s">
        <v>147</v>
      </c>
      <c r="D97" s="124" t="s">
        <v>149</v>
      </c>
      <c r="E97" s="124" t="s">
        <v>174</v>
      </c>
      <c r="F97" s="124" t="s">
        <v>137</v>
      </c>
      <c r="G97" s="124" t="s">
        <v>136</v>
      </c>
      <c r="H97" s="124" t="s">
        <v>135</v>
      </c>
      <c r="I97" s="123">
        <v>300</v>
      </c>
      <c r="J97" s="123">
        <v>285</v>
      </c>
      <c r="K97" s="123">
        <v>0</v>
      </c>
      <c r="L97" s="123">
        <f t="shared" si="2"/>
        <v>15</v>
      </c>
    </row>
    <row r="98" spans="1:12" ht="15.75" hidden="1" outlineLevel="2">
      <c r="A98" s="124" t="s">
        <v>139</v>
      </c>
      <c r="B98" s="124" t="s">
        <v>172</v>
      </c>
      <c r="C98" s="124" t="s">
        <v>144</v>
      </c>
      <c r="D98" s="124" t="s">
        <v>16</v>
      </c>
      <c r="E98" s="124" t="s">
        <v>183</v>
      </c>
      <c r="F98" s="124" t="s">
        <v>137</v>
      </c>
      <c r="G98" s="124" t="s">
        <v>136</v>
      </c>
      <c r="H98" s="124" t="s">
        <v>135</v>
      </c>
      <c r="I98" s="123">
        <v>1200</v>
      </c>
      <c r="J98" s="123">
        <v>1200</v>
      </c>
      <c r="K98" s="123">
        <v>0</v>
      </c>
      <c r="L98" s="123">
        <f t="shared" ref="L98:L107" si="3">I98-J98-K98</f>
        <v>0</v>
      </c>
    </row>
    <row r="99" spans="1:12" ht="15.75" hidden="1" outlineLevel="2">
      <c r="A99" s="124" t="s">
        <v>139</v>
      </c>
      <c r="B99" s="124" t="s">
        <v>172</v>
      </c>
      <c r="C99" s="124" t="s">
        <v>336</v>
      </c>
      <c r="D99" s="124" t="s">
        <v>16</v>
      </c>
      <c r="E99" s="124" t="s">
        <v>177</v>
      </c>
      <c r="F99" s="124" t="s">
        <v>137</v>
      </c>
      <c r="G99" s="124" t="s">
        <v>136</v>
      </c>
      <c r="H99" s="124" t="s">
        <v>135</v>
      </c>
      <c r="I99" s="123">
        <v>895</v>
      </c>
      <c r="J99" s="123">
        <v>0</v>
      </c>
      <c r="K99" s="123">
        <v>895</v>
      </c>
      <c r="L99" s="123">
        <f t="shared" si="3"/>
        <v>0</v>
      </c>
    </row>
    <row r="100" spans="1:12" ht="15.75" hidden="1" outlineLevel="2">
      <c r="A100" s="124" t="s">
        <v>139</v>
      </c>
      <c r="B100" s="124" t="s">
        <v>172</v>
      </c>
      <c r="C100" s="124" t="s">
        <v>138</v>
      </c>
      <c r="D100" s="124" t="s">
        <v>16</v>
      </c>
      <c r="E100" s="124" t="s">
        <v>173</v>
      </c>
      <c r="F100" s="124" t="s">
        <v>137</v>
      </c>
      <c r="G100" s="124" t="s">
        <v>136</v>
      </c>
      <c r="H100" s="124" t="s">
        <v>135</v>
      </c>
      <c r="I100" s="123">
        <v>139</v>
      </c>
      <c r="J100" s="123">
        <v>139</v>
      </c>
      <c r="K100" s="123">
        <v>0</v>
      </c>
      <c r="L100" s="123">
        <f t="shared" si="3"/>
        <v>0</v>
      </c>
    </row>
    <row r="101" spans="1:12" ht="15.75" hidden="1" outlineLevel="2">
      <c r="A101" s="124" t="s">
        <v>139</v>
      </c>
      <c r="B101" s="124" t="s">
        <v>172</v>
      </c>
      <c r="C101" s="124" t="s">
        <v>138</v>
      </c>
      <c r="D101" s="124" t="s">
        <v>16</v>
      </c>
      <c r="E101" s="124" t="s">
        <v>180</v>
      </c>
      <c r="F101" s="124" t="s">
        <v>137</v>
      </c>
      <c r="G101" s="124" t="s">
        <v>136</v>
      </c>
      <c r="H101" s="124" t="s">
        <v>135</v>
      </c>
      <c r="I101" s="123">
        <v>1300</v>
      </c>
      <c r="J101" s="123">
        <v>0</v>
      </c>
      <c r="K101" s="123">
        <v>0</v>
      </c>
      <c r="L101" s="123">
        <f t="shared" si="3"/>
        <v>1300</v>
      </c>
    </row>
    <row r="102" spans="1:12" ht="15.75" hidden="1" outlineLevel="2">
      <c r="A102" s="124" t="s">
        <v>139</v>
      </c>
      <c r="B102" s="124" t="s">
        <v>172</v>
      </c>
      <c r="C102" s="124" t="s">
        <v>138</v>
      </c>
      <c r="D102" s="124" t="s">
        <v>16</v>
      </c>
      <c r="E102" s="124" t="s">
        <v>179</v>
      </c>
      <c r="F102" s="124" t="s">
        <v>137</v>
      </c>
      <c r="G102" s="124" t="s">
        <v>136</v>
      </c>
      <c r="H102" s="124" t="s">
        <v>135</v>
      </c>
      <c r="I102" s="123">
        <v>2850</v>
      </c>
      <c r="J102" s="123">
        <v>1750</v>
      </c>
      <c r="K102" s="123">
        <v>500</v>
      </c>
      <c r="L102" s="123">
        <f t="shared" si="3"/>
        <v>600</v>
      </c>
    </row>
    <row r="103" spans="1:12" ht="15.75" hidden="1" outlineLevel="2">
      <c r="A103" s="124" t="s">
        <v>139</v>
      </c>
      <c r="B103" s="124" t="s">
        <v>172</v>
      </c>
      <c r="C103" s="124" t="s">
        <v>138</v>
      </c>
      <c r="D103" s="124" t="s">
        <v>16</v>
      </c>
      <c r="E103" s="124" t="s">
        <v>183</v>
      </c>
      <c r="F103" s="124" t="s">
        <v>137</v>
      </c>
      <c r="G103" s="124" t="s">
        <v>136</v>
      </c>
      <c r="H103" s="124" t="s">
        <v>135</v>
      </c>
      <c r="I103" s="123">
        <v>1430</v>
      </c>
      <c r="J103" s="123">
        <v>1430</v>
      </c>
      <c r="K103" s="123">
        <v>0</v>
      </c>
      <c r="L103" s="123">
        <f t="shared" si="3"/>
        <v>0</v>
      </c>
    </row>
    <row r="104" spans="1:12" ht="15.75" hidden="1" outlineLevel="2">
      <c r="A104" s="124" t="s">
        <v>139</v>
      </c>
      <c r="B104" s="124" t="s">
        <v>172</v>
      </c>
      <c r="C104" s="124" t="s">
        <v>138</v>
      </c>
      <c r="D104" s="124" t="s">
        <v>149</v>
      </c>
      <c r="E104" s="124" t="s">
        <v>183</v>
      </c>
      <c r="F104" s="124" t="s">
        <v>137</v>
      </c>
      <c r="G104" s="124" t="s">
        <v>136</v>
      </c>
      <c r="H104" s="124" t="s">
        <v>135</v>
      </c>
      <c r="I104" s="123">
        <v>2800</v>
      </c>
      <c r="J104" s="123">
        <v>2461.29</v>
      </c>
      <c r="K104" s="123">
        <v>0</v>
      </c>
      <c r="L104" s="123">
        <f t="shared" si="3"/>
        <v>338.71000000000004</v>
      </c>
    </row>
    <row r="105" spans="1:12" ht="15.75" hidden="1" outlineLevel="2">
      <c r="A105" s="124" t="s">
        <v>139</v>
      </c>
      <c r="B105" s="124" t="s">
        <v>172</v>
      </c>
      <c r="C105" s="124" t="s">
        <v>138</v>
      </c>
      <c r="D105" s="124" t="s">
        <v>16</v>
      </c>
      <c r="E105" s="124" t="s">
        <v>136</v>
      </c>
      <c r="F105" s="124" t="s">
        <v>187</v>
      </c>
      <c r="G105" s="124" t="s">
        <v>136</v>
      </c>
      <c r="H105" s="124" t="s">
        <v>135</v>
      </c>
      <c r="I105" s="123">
        <v>1041.8699999999999</v>
      </c>
      <c r="J105" s="123">
        <v>0</v>
      </c>
      <c r="K105" s="123">
        <v>0</v>
      </c>
      <c r="L105" s="123">
        <f t="shared" si="3"/>
        <v>1041.8699999999999</v>
      </c>
    </row>
    <row r="106" spans="1:12" ht="15.75" hidden="1" outlineLevel="2">
      <c r="A106" s="124" t="s">
        <v>139</v>
      </c>
      <c r="B106" s="124" t="s">
        <v>172</v>
      </c>
      <c r="C106" s="124" t="s">
        <v>298</v>
      </c>
      <c r="D106" s="124" t="s">
        <v>16</v>
      </c>
      <c r="E106" s="124" t="s">
        <v>176</v>
      </c>
      <c r="F106" s="124" t="s">
        <v>137</v>
      </c>
      <c r="G106" s="124" t="s">
        <v>136</v>
      </c>
      <c r="H106" s="124" t="s">
        <v>135</v>
      </c>
      <c r="I106" s="123">
        <v>100</v>
      </c>
      <c r="J106" s="123">
        <v>91.66</v>
      </c>
      <c r="K106" s="123">
        <v>0</v>
      </c>
      <c r="L106" s="123">
        <f t="shared" si="3"/>
        <v>8.3400000000000034</v>
      </c>
    </row>
    <row r="107" spans="1:12" ht="15.75" hidden="1" outlineLevel="2">
      <c r="A107" s="124" t="s">
        <v>139</v>
      </c>
      <c r="B107" s="124" t="s">
        <v>172</v>
      </c>
      <c r="C107" s="124" t="s">
        <v>298</v>
      </c>
      <c r="D107" s="124" t="s">
        <v>16</v>
      </c>
      <c r="E107" s="124" t="s">
        <v>175</v>
      </c>
      <c r="F107" s="124" t="s">
        <v>137</v>
      </c>
      <c r="G107" s="124" t="s">
        <v>136</v>
      </c>
      <c r="H107" s="124" t="s">
        <v>135</v>
      </c>
      <c r="I107" s="123">
        <v>100</v>
      </c>
      <c r="J107" s="123">
        <v>48.89</v>
      </c>
      <c r="K107" s="123">
        <v>0</v>
      </c>
      <c r="L107" s="123">
        <f t="shared" si="3"/>
        <v>51.11</v>
      </c>
    </row>
    <row r="108" spans="1:12" ht="15.75" outlineLevel="1" collapsed="1">
      <c r="A108" s="124"/>
      <c r="B108" s="127" t="s">
        <v>194</v>
      </c>
      <c r="C108" s="124"/>
      <c r="D108" s="124"/>
      <c r="E108" s="124"/>
      <c r="F108" s="124"/>
      <c r="G108" s="124"/>
      <c r="H108" s="124"/>
      <c r="I108" s="128">
        <f>SUBTOTAL(9,I2:I107)</f>
        <v>2057935.3000000003</v>
      </c>
      <c r="J108" s="123">
        <f>SUBTOTAL(9,J2:J107)</f>
        <v>607996.64</v>
      </c>
      <c r="K108" s="123">
        <f>SUBTOTAL(9,K2:K107)</f>
        <v>81093.280000000028</v>
      </c>
      <c r="L108" s="123">
        <f>SUBTOTAL(9,L2:L107)</f>
        <v>1368845.3799999997</v>
      </c>
    </row>
    <row r="109" spans="1:12" ht="15.75" hidden="1" outlineLevel="2">
      <c r="A109" s="124" t="s">
        <v>139</v>
      </c>
      <c r="B109" s="124" t="s">
        <v>170</v>
      </c>
      <c r="C109" s="124" t="s">
        <v>143</v>
      </c>
      <c r="D109" s="124" t="s">
        <v>149</v>
      </c>
      <c r="E109" s="124" t="s">
        <v>167</v>
      </c>
      <c r="F109" s="124" t="s">
        <v>137</v>
      </c>
      <c r="G109" s="124" t="s">
        <v>136</v>
      </c>
      <c r="H109" s="124" t="s">
        <v>135</v>
      </c>
      <c r="I109" s="123">
        <v>62845</v>
      </c>
      <c r="J109" s="123">
        <v>1706.11</v>
      </c>
      <c r="K109" s="123">
        <v>0</v>
      </c>
      <c r="L109" s="123">
        <f>I109-J109-K109</f>
        <v>61138.89</v>
      </c>
    </row>
    <row r="110" spans="1:12" ht="15.75" hidden="1" outlineLevel="2">
      <c r="A110" s="124" t="s">
        <v>139</v>
      </c>
      <c r="B110" s="124" t="s">
        <v>170</v>
      </c>
      <c r="C110" s="124" t="s">
        <v>141</v>
      </c>
      <c r="D110" s="124" t="s">
        <v>149</v>
      </c>
      <c r="E110" s="124" t="s">
        <v>167</v>
      </c>
      <c r="F110" s="124" t="s">
        <v>137</v>
      </c>
      <c r="G110" s="124" t="s">
        <v>136</v>
      </c>
      <c r="H110" s="124" t="s">
        <v>135</v>
      </c>
      <c r="I110" s="123">
        <v>6913</v>
      </c>
      <c r="J110" s="123">
        <v>282.52</v>
      </c>
      <c r="K110" s="123">
        <v>0</v>
      </c>
      <c r="L110" s="123">
        <f>I110-J110-K110</f>
        <v>6630.48</v>
      </c>
    </row>
    <row r="111" spans="1:12" ht="15.75" hidden="1" outlineLevel="2">
      <c r="A111" s="124" t="s">
        <v>139</v>
      </c>
      <c r="B111" s="124" t="s">
        <v>170</v>
      </c>
      <c r="C111" s="124" t="s">
        <v>56</v>
      </c>
      <c r="D111" s="124" t="s">
        <v>16</v>
      </c>
      <c r="E111" s="124" t="s">
        <v>167</v>
      </c>
      <c r="F111" s="124" t="s">
        <v>137</v>
      </c>
      <c r="G111" s="124" t="s">
        <v>136</v>
      </c>
      <c r="H111" s="124" t="s">
        <v>135</v>
      </c>
      <c r="I111" s="123">
        <v>1009</v>
      </c>
      <c r="J111" s="123">
        <v>991.38</v>
      </c>
      <c r="K111" s="123">
        <v>0</v>
      </c>
      <c r="L111" s="123">
        <f>I111-J111-K111</f>
        <v>17.620000000000005</v>
      </c>
    </row>
    <row r="112" spans="1:12" ht="15.75" hidden="1" outlineLevel="2">
      <c r="A112" s="124" t="s">
        <v>139</v>
      </c>
      <c r="B112" s="124" t="s">
        <v>170</v>
      </c>
      <c r="C112" s="124" t="s">
        <v>298</v>
      </c>
      <c r="D112" s="124" t="s">
        <v>16</v>
      </c>
      <c r="E112" s="124" t="s">
        <v>167</v>
      </c>
      <c r="F112" s="124" t="s">
        <v>137</v>
      </c>
      <c r="G112" s="124" t="s">
        <v>136</v>
      </c>
      <c r="H112" s="124" t="s">
        <v>135</v>
      </c>
      <c r="I112" s="123">
        <v>500</v>
      </c>
      <c r="J112" s="123">
        <v>128.33000000000001</v>
      </c>
      <c r="K112" s="123">
        <v>0</v>
      </c>
      <c r="L112" s="123">
        <f>I112-J112-K112</f>
        <v>371.66999999999996</v>
      </c>
    </row>
    <row r="113" spans="1:12" ht="15.75" outlineLevel="1" collapsed="1">
      <c r="A113" s="124"/>
      <c r="B113" s="127" t="s">
        <v>195</v>
      </c>
      <c r="C113" s="124"/>
      <c r="D113" s="124"/>
      <c r="E113" s="124"/>
      <c r="F113" s="124"/>
      <c r="G113" s="124"/>
      <c r="H113" s="124"/>
      <c r="I113" s="128">
        <f>SUBTOTAL(9,I109:I112)</f>
        <v>71267</v>
      </c>
      <c r="J113" s="123">
        <f>SUBTOTAL(9,J109:J112)</f>
        <v>3108.3399999999997</v>
      </c>
      <c r="K113" s="123">
        <f>SUBTOTAL(9,K109:K112)</f>
        <v>0</v>
      </c>
      <c r="L113" s="123">
        <f>SUBTOTAL(9,L109:L112)</f>
        <v>68158.659999999989</v>
      </c>
    </row>
    <row r="114" spans="1:12" ht="15.75" hidden="1" outlineLevel="2">
      <c r="A114" s="124" t="s">
        <v>139</v>
      </c>
      <c r="B114" s="124" t="s">
        <v>236</v>
      </c>
      <c r="C114" s="124" t="s">
        <v>143</v>
      </c>
      <c r="D114" s="124" t="s">
        <v>16</v>
      </c>
      <c r="E114" s="124" t="s">
        <v>63</v>
      </c>
      <c r="F114" s="124" t="s">
        <v>137</v>
      </c>
      <c r="G114" s="124" t="s">
        <v>136</v>
      </c>
      <c r="H114" s="124" t="s">
        <v>135</v>
      </c>
      <c r="I114" s="123">
        <v>21908</v>
      </c>
      <c r="J114" s="123">
        <v>0</v>
      </c>
      <c r="K114" s="123">
        <v>0</v>
      </c>
      <c r="L114" s="123">
        <f>I114-J114-K114</f>
        <v>21908</v>
      </c>
    </row>
    <row r="115" spans="1:12" ht="15.75" hidden="1" outlineLevel="2">
      <c r="A115" s="124" t="s">
        <v>139</v>
      </c>
      <c r="B115" s="124" t="s">
        <v>236</v>
      </c>
      <c r="C115" s="124" t="s">
        <v>141</v>
      </c>
      <c r="D115" s="124" t="s">
        <v>16</v>
      </c>
      <c r="E115" s="124" t="s">
        <v>63</v>
      </c>
      <c r="F115" s="124" t="s">
        <v>137</v>
      </c>
      <c r="G115" s="124" t="s">
        <v>136</v>
      </c>
      <c r="H115" s="124" t="s">
        <v>135</v>
      </c>
      <c r="I115" s="123">
        <v>6792</v>
      </c>
      <c r="J115" s="123">
        <v>0</v>
      </c>
      <c r="K115" s="123">
        <v>0</v>
      </c>
      <c r="L115" s="123">
        <f>I115-J115-K115</f>
        <v>6792</v>
      </c>
    </row>
    <row r="116" spans="1:12" ht="15.75" outlineLevel="1" collapsed="1">
      <c r="A116" s="124"/>
      <c r="B116" s="127" t="s">
        <v>235</v>
      </c>
      <c r="C116" s="124"/>
      <c r="D116" s="124"/>
      <c r="E116" s="124"/>
      <c r="F116" s="124"/>
      <c r="G116" s="124"/>
      <c r="H116" s="124"/>
      <c r="I116" s="128">
        <f>SUBTOTAL(9,I114:I115)</f>
        <v>28700</v>
      </c>
      <c r="J116" s="123">
        <f>SUBTOTAL(9,J114:J115)</f>
        <v>0</v>
      </c>
      <c r="K116" s="123">
        <f>SUBTOTAL(9,K114:K115)</f>
        <v>0</v>
      </c>
      <c r="L116" s="123">
        <f>SUBTOTAL(9,L114:L115)</f>
        <v>28700</v>
      </c>
    </row>
    <row r="117" spans="1:12" ht="15.75" hidden="1" outlineLevel="2">
      <c r="A117" s="124" t="s">
        <v>139</v>
      </c>
      <c r="B117" s="124" t="s">
        <v>294</v>
      </c>
      <c r="C117" s="124" t="s">
        <v>56</v>
      </c>
      <c r="D117" s="124" t="s">
        <v>16</v>
      </c>
      <c r="E117" s="124" t="s">
        <v>138</v>
      </c>
      <c r="F117" s="124" t="s">
        <v>137</v>
      </c>
      <c r="G117" s="124" t="s">
        <v>136</v>
      </c>
      <c r="H117" s="124" t="s">
        <v>135</v>
      </c>
      <c r="I117" s="123">
        <v>5900</v>
      </c>
      <c r="J117" s="123">
        <v>0</v>
      </c>
      <c r="K117" s="123">
        <v>0</v>
      </c>
      <c r="L117" s="123">
        <f>I117-J117-K117</f>
        <v>5900</v>
      </c>
    </row>
    <row r="118" spans="1:12" ht="15.75" outlineLevel="1" collapsed="1">
      <c r="A118" s="124"/>
      <c r="B118" s="127" t="s">
        <v>297</v>
      </c>
      <c r="C118" s="124"/>
      <c r="D118" s="124"/>
      <c r="E118" s="124"/>
      <c r="F118" s="124"/>
      <c r="G118" s="124"/>
      <c r="H118" s="124"/>
      <c r="I118" s="128">
        <f>SUBTOTAL(9,I117:I117)</f>
        <v>5900</v>
      </c>
      <c r="J118" s="123">
        <f>SUBTOTAL(9,J117:J117)</f>
        <v>0</v>
      </c>
      <c r="K118" s="123">
        <f>SUBTOTAL(9,K117:K117)</f>
        <v>0</v>
      </c>
      <c r="L118" s="123">
        <f>SUBTOTAL(9,L117:L117)</f>
        <v>5900</v>
      </c>
    </row>
    <row r="119" spans="1:12" ht="15.75" hidden="1" outlineLevel="2">
      <c r="A119" s="124" t="s">
        <v>139</v>
      </c>
      <c r="B119" s="124" t="s">
        <v>169</v>
      </c>
      <c r="C119" s="124" t="s">
        <v>143</v>
      </c>
      <c r="D119" s="124" t="s">
        <v>16</v>
      </c>
      <c r="E119" s="124" t="s">
        <v>136</v>
      </c>
      <c r="F119" s="124" t="s">
        <v>137</v>
      </c>
      <c r="G119" s="124" t="s">
        <v>136</v>
      </c>
      <c r="H119" s="124" t="s">
        <v>135</v>
      </c>
      <c r="I119" s="123">
        <v>483858</v>
      </c>
      <c r="J119" s="123">
        <v>145886.70000000001</v>
      </c>
      <c r="K119" s="123">
        <v>0</v>
      </c>
      <c r="L119" s="123">
        <f t="shared" ref="L119:L126" si="4">I119-J119-K119</f>
        <v>337971.3</v>
      </c>
    </row>
    <row r="120" spans="1:12" ht="15.75" hidden="1" outlineLevel="2">
      <c r="A120" s="124" t="s">
        <v>139</v>
      </c>
      <c r="B120" s="124" t="s">
        <v>169</v>
      </c>
      <c r="C120" s="124" t="s">
        <v>142</v>
      </c>
      <c r="D120" s="124" t="s">
        <v>16</v>
      </c>
      <c r="E120" s="124" t="s">
        <v>136</v>
      </c>
      <c r="F120" s="124" t="s">
        <v>137</v>
      </c>
      <c r="G120" s="124" t="s">
        <v>136</v>
      </c>
      <c r="H120" s="124" t="s">
        <v>135</v>
      </c>
      <c r="I120" s="123">
        <v>143237</v>
      </c>
      <c r="J120" s="123">
        <v>43766.82</v>
      </c>
      <c r="K120" s="123">
        <v>0</v>
      </c>
      <c r="L120" s="123">
        <f t="shared" si="4"/>
        <v>99470.18</v>
      </c>
    </row>
    <row r="121" spans="1:12" ht="15.75" hidden="1" outlineLevel="2">
      <c r="A121" s="124" t="s">
        <v>139</v>
      </c>
      <c r="B121" s="124" t="s">
        <v>169</v>
      </c>
      <c r="C121" s="124" t="s">
        <v>142</v>
      </c>
      <c r="D121" s="124" t="s">
        <v>149</v>
      </c>
      <c r="E121" s="124" t="s">
        <v>136</v>
      </c>
      <c r="F121" s="124" t="s">
        <v>137</v>
      </c>
      <c r="G121" s="124" t="s">
        <v>136</v>
      </c>
      <c r="H121" s="124" t="s">
        <v>135</v>
      </c>
      <c r="I121" s="123">
        <v>33325</v>
      </c>
      <c r="J121" s="123">
        <v>10161.82</v>
      </c>
      <c r="K121" s="123">
        <v>0</v>
      </c>
      <c r="L121" s="123">
        <f t="shared" si="4"/>
        <v>23163.18</v>
      </c>
    </row>
    <row r="122" spans="1:12" ht="15.75" hidden="1" outlineLevel="2">
      <c r="A122" s="124" t="s">
        <v>139</v>
      </c>
      <c r="B122" s="124" t="s">
        <v>169</v>
      </c>
      <c r="C122" s="124" t="s">
        <v>141</v>
      </c>
      <c r="D122" s="124" t="s">
        <v>16</v>
      </c>
      <c r="E122" s="124" t="s">
        <v>136</v>
      </c>
      <c r="F122" s="124" t="s">
        <v>137</v>
      </c>
      <c r="G122" s="124" t="s">
        <v>136</v>
      </c>
      <c r="H122" s="124" t="s">
        <v>135</v>
      </c>
      <c r="I122" s="123">
        <v>257109</v>
      </c>
      <c r="J122" s="123">
        <v>60483.94</v>
      </c>
      <c r="K122" s="123">
        <v>0</v>
      </c>
      <c r="L122" s="123">
        <f t="shared" si="4"/>
        <v>196625.06</v>
      </c>
    </row>
    <row r="123" spans="1:12" ht="15.75" hidden="1" outlineLevel="2">
      <c r="A123" s="124" t="s">
        <v>139</v>
      </c>
      <c r="B123" s="124" t="s">
        <v>169</v>
      </c>
      <c r="C123" s="124" t="s">
        <v>141</v>
      </c>
      <c r="D123" s="124" t="s">
        <v>149</v>
      </c>
      <c r="E123" s="124" t="s">
        <v>136</v>
      </c>
      <c r="F123" s="124" t="s">
        <v>137</v>
      </c>
      <c r="G123" s="124" t="s">
        <v>136</v>
      </c>
      <c r="H123" s="124" t="s">
        <v>135</v>
      </c>
      <c r="I123" s="123">
        <v>13663</v>
      </c>
      <c r="J123" s="123">
        <v>3357.78</v>
      </c>
      <c r="K123" s="123">
        <v>0</v>
      </c>
      <c r="L123" s="123">
        <f t="shared" si="4"/>
        <v>10305.219999999999</v>
      </c>
    </row>
    <row r="124" spans="1:12" ht="15.75" hidden="1" outlineLevel="2">
      <c r="A124" s="124" t="s">
        <v>139</v>
      </c>
      <c r="B124" s="124" t="s">
        <v>169</v>
      </c>
      <c r="C124" s="124" t="s">
        <v>165</v>
      </c>
      <c r="D124" s="124" t="s">
        <v>16</v>
      </c>
      <c r="E124" s="124" t="s">
        <v>136</v>
      </c>
      <c r="F124" s="124" t="s">
        <v>137</v>
      </c>
      <c r="G124" s="124" t="s">
        <v>136</v>
      </c>
      <c r="H124" s="124" t="s">
        <v>135</v>
      </c>
      <c r="I124" s="123">
        <v>10</v>
      </c>
      <c r="J124" s="123">
        <v>15.02</v>
      </c>
      <c r="K124" s="123">
        <v>0</v>
      </c>
      <c r="L124" s="123">
        <f t="shared" si="4"/>
        <v>-5.0199999999999996</v>
      </c>
    </row>
    <row r="125" spans="1:12" ht="15.75" hidden="1" outlineLevel="2">
      <c r="A125" s="124" t="s">
        <v>139</v>
      </c>
      <c r="B125" s="124" t="s">
        <v>169</v>
      </c>
      <c r="C125" s="124" t="s">
        <v>140</v>
      </c>
      <c r="D125" s="124" t="s">
        <v>16</v>
      </c>
      <c r="E125" s="124" t="s">
        <v>136</v>
      </c>
      <c r="F125" s="124" t="s">
        <v>137</v>
      </c>
      <c r="G125" s="124" t="s">
        <v>136</v>
      </c>
      <c r="H125" s="124" t="s">
        <v>135</v>
      </c>
      <c r="I125" s="123">
        <v>1990</v>
      </c>
      <c r="J125" s="123">
        <v>0</v>
      </c>
      <c r="K125" s="123">
        <v>540</v>
      </c>
      <c r="L125" s="123">
        <f t="shared" si="4"/>
        <v>1450</v>
      </c>
    </row>
    <row r="126" spans="1:12" ht="15.75" hidden="1" outlineLevel="2">
      <c r="A126" s="124" t="s">
        <v>139</v>
      </c>
      <c r="B126" s="124" t="s">
        <v>169</v>
      </c>
      <c r="C126" s="124" t="s">
        <v>56</v>
      </c>
      <c r="D126" s="124" t="s">
        <v>16</v>
      </c>
      <c r="E126" s="124" t="s">
        <v>136</v>
      </c>
      <c r="F126" s="124" t="s">
        <v>137</v>
      </c>
      <c r="G126" s="124" t="s">
        <v>136</v>
      </c>
      <c r="H126" s="124" t="s">
        <v>135</v>
      </c>
      <c r="I126" s="123">
        <v>6000</v>
      </c>
      <c r="J126" s="123">
        <v>5902.3</v>
      </c>
      <c r="K126" s="123">
        <v>0</v>
      </c>
      <c r="L126" s="123">
        <f t="shared" si="4"/>
        <v>97.699999999999818</v>
      </c>
    </row>
    <row r="127" spans="1:12" ht="15.75" outlineLevel="1" collapsed="1">
      <c r="A127" s="124"/>
      <c r="B127" s="127" t="s">
        <v>196</v>
      </c>
      <c r="C127" s="124"/>
      <c r="D127" s="124"/>
      <c r="E127" s="124"/>
      <c r="F127" s="124"/>
      <c r="G127" s="124"/>
      <c r="H127" s="124"/>
      <c r="I127" s="128">
        <f>SUBTOTAL(9,I119:I126)</f>
        <v>939192</v>
      </c>
      <c r="J127" s="123">
        <f>SUBTOTAL(9,J119:J126)</f>
        <v>269574.38000000006</v>
      </c>
      <c r="K127" s="123">
        <f>SUBTOTAL(9,K119:K126)</f>
        <v>540</v>
      </c>
      <c r="L127" s="123">
        <f>SUBTOTAL(9,L119:L126)</f>
        <v>669077.61999999988</v>
      </c>
    </row>
    <row r="128" spans="1:12" ht="15.75" hidden="1" outlineLevel="2">
      <c r="A128" s="124" t="s">
        <v>139</v>
      </c>
      <c r="B128" s="124" t="s">
        <v>168</v>
      </c>
      <c r="C128" s="124" t="s">
        <v>143</v>
      </c>
      <c r="D128" s="124" t="s">
        <v>16</v>
      </c>
      <c r="E128" s="124" t="s">
        <v>136</v>
      </c>
      <c r="F128" s="124" t="s">
        <v>137</v>
      </c>
      <c r="G128" s="124" t="s">
        <v>136</v>
      </c>
      <c r="H128" s="124" t="s">
        <v>135</v>
      </c>
      <c r="I128" s="123">
        <v>125550</v>
      </c>
      <c r="J128" s="123">
        <v>34415.589999999997</v>
      </c>
      <c r="K128" s="123">
        <v>0</v>
      </c>
      <c r="L128" s="123">
        <f>I128-J128-K128</f>
        <v>91134.41</v>
      </c>
    </row>
    <row r="129" spans="1:12" ht="15.75" hidden="1" outlineLevel="2">
      <c r="A129" s="124" t="s">
        <v>139</v>
      </c>
      <c r="B129" s="124" t="s">
        <v>168</v>
      </c>
      <c r="C129" s="124" t="s">
        <v>143</v>
      </c>
      <c r="D129" s="124" t="s">
        <v>16</v>
      </c>
      <c r="E129" s="124" t="s">
        <v>167</v>
      </c>
      <c r="F129" s="124" t="s">
        <v>137</v>
      </c>
      <c r="G129" s="124" t="s">
        <v>136</v>
      </c>
      <c r="H129" s="124" t="s">
        <v>135</v>
      </c>
      <c r="I129" s="123">
        <v>38545</v>
      </c>
      <c r="J129" s="123">
        <v>12848.36</v>
      </c>
      <c r="K129" s="123">
        <v>0</v>
      </c>
      <c r="L129" s="123">
        <f>I129-J129-K129</f>
        <v>25696.639999999999</v>
      </c>
    </row>
    <row r="130" spans="1:12" ht="15.75" hidden="1" outlineLevel="2">
      <c r="A130" s="124" t="s">
        <v>139</v>
      </c>
      <c r="B130" s="124" t="s">
        <v>168</v>
      </c>
      <c r="C130" s="124" t="s">
        <v>141</v>
      </c>
      <c r="D130" s="124" t="s">
        <v>16</v>
      </c>
      <c r="E130" s="124" t="s">
        <v>136</v>
      </c>
      <c r="F130" s="124" t="s">
        <v>137</v>
      </c>
      <c r="G130" s="124" t="s">
        <v>136</v>
      </c>
      <c r="H130" s="124" t="s">
        <v>135</v>
      </c>
      <c r="I130" s="123">
        <v>47709</v>
      </c>
      <c r="J130" s="123">
        <v>9495.64</v>
      </c>
      <c r="K130" s="123">
        <v>0</v>
      </c>
      <c r="L130" s="123">
        <f>I130-J130-K130</f>
        <v>38213.360000000001</v>
      </c>
    </row>
    <row r="131" spans="1:12" ht="15.75" hidden="1" outlineLevel="2">
      <c r="A131" s="124" t="s">
        <v>139</v>
      </c>
      <c r="B131" s="124" t="s">
        <v>168</v>
      </c>
      <c r="C131" s="124" t="s">
        <v>141</v>
      </c>
      <c r="D131" s="124" t="s">
        <v>16</v>
      </c>
      <c r="E131" s="124" t="s">
        <v>167</v>
      </c>
      <c r="F131" s="124" t="s">
        <v>137</v>
      </c>
      <c r="G131" s="124" t="s">
        <v>136</v>
      </c>
      <c r="H131" s="124" t="s">
        <v>135</v>
      </c>
      <c r="I131" s="123">
        <v>14647</v>
      </c>
      <c r="J131" s="123">
        <v>3824.89</v>
      </c>
      <c r="K131" s="123">
        <v>0</v>
      </c>
      <c r="L131" s="123">
        <f>I131-J131-K131</f>
        <v>10822.11</v>
      </c>
    </row>
    <row r="132" spans="1:12" ht="15.75" outlineLevel="1" collapsed="1">
      <c r="A132" s="124"/>
      <c r="B132" s="127" t="s">
        <v>197</v>
      </c>
      <c r="C132" s="124"/>
      <c r="D132" s="124"/>
      <c r="E132" s="124"/>
      <c r="F132" s="124"/>
      <c r="G132" s="124"/>
      <c r="H132" s="124"/>
      <c r="I132" s="128">
        <f>SUBTOTAL(9,I128:I131)</f>
        <v>226451</v>
      </c>
      <c r="J132" s="123">
        <f>SUBTOTAL(9,J128:J131)</f>
        <v>60584.479999999996</v>
      </c>
      <c r="K132" s="123">
        <f>SUBTOTAL(9,K128:K131)</f>
        <v>0</v>
      </c>
      <c r="L132" s="123">
        <f>SUBTOTAL(9,L128:L131)</f>
        <v>165866.52000000002</v>
      </c>
    </row>
    <row r="133" spans="1:12" ht="15.75" hidden="1" outlineLevel="2">
      <c r="A133" s="124" t="s">
        <v>139</v>
      </c>
      <c r="B133" s="124" t="s">
        <v>49</v>
      </c>
      <c r="C133" s="124" t="s">
        <v>143</v>
      </c>
      <c r="D133" s="124" t="s">
        <v>16</v>
      </c>
      <c r="E133" s="124" t="s">
        <v>136</v>
      </c>
      <c r="F133" s="124" t="s">
        <v>137</v>
      </c>
      <c r="G133" s="124" t="s">
        <v>136</v>
      </c>
      <c r="H133" s="124" t="s">
        <v>135</v>
      </c>
      <c r="I133" s="123">
        <v>93999</v>
      </c>
      <c r="J133" s="123">
        <v>31332.92</v>
      </c>
      <c r="K133" s="123">
        <v>0</v>
      </c>
      <c r="L133" s="123">
        <f>I133-J133-K133</f>
        <v>62666.080000000002</v>
      </c>
    </row>
    <row r="134" spans="1:12" ht="15.75" hidden="1" outlineLevel="2">
      <c r="A134" s="124" t="s">
        <v>139</v>
      </c>
      <c r="B134" s="124" t="s">
        <v>49</v>
      </c>
      <c r="C134" s="124" t="s">
        <v>141</v>
      </c>
      <c r="D134" s="124" t="s">
        <v>16</v>
      </c>
      <c r="E134" s="124" t="s">
        <v>136</v>
      </c>
      <c r="F134" s="124" t="s">
        <v>137</v>
      </c>
      <c r="G134" s="124" t="s">
        <v>136</v>
      </c>
      <c r="H134" s="124" t="s">
        <v>135</v>
      </c>
      <c r="I134" s="123">
        <v>32900</v>
      </c>
      <c r="J134" s="123">
        <v>8616.48</v>
      </c>
      <c r="K134" s="123">
        <v>0</v>
      </c>
      <c r="L134" s="123">
        <f>I134-J134-K134</f>
        <v>24283.52</v>
      </c>
    </row>
    <row r="135" spans="1:12" ht="15.75" outlineLevel="1" collapsed="1">
      <c r="A135" s="124"/>
      <c r="B135" s="127" t="s">
        <v>198</v>
      </c>
      <c r="C135" s="124"/>
      <c r="D135" s="124"/>
      <c r="E135" s="124"/>
      <c r="F135" s="124"/>
      <c r="G135" s="124"/>
      <c r="H135" s="124"/>
      <c r="I135" s="128">
        <f>SUBTOTAL(9,I133:I134)</f>
        <v>126899</v>
      </c>
      <c r="J135" s="123">
        <f>SUBTOTAL(9,J133:J134)</f>
        <v>39949.399999999994</v>
      </c>
      <c r="K135" s="123">
        <f>SUBTOTAL(9,K133:K134)</f>
        <v>0</v>
      </c>
      <c r="L135" s="123">
        <f>SUBTOTAL(9,L133:L134)</f>
        <v>86949.6</v>
      </c>
    </row>
    <row r="136" spans="1:12" ht="15.75" hidden="1" outlineLevel="2">
      <c r="A136" s="124" t="s">
        <v>139</v>
      </c>
      <c r="B136" s="124" t="s">
        <v>161</v>
      </c>
      <c r="C136" s="124" t="s">
        <v>143</v>
      </c>
      <c r="D136" s="124" t="s">
        <v>16</v>
      </c>
      <c r="E136" s="124" t="s">
        <v>136</v>
      </c>
      <c r="F136" s="124" t="s">
        <v>137</v>
      </c>
      <c r="G136" s="124" t="s">
        <v>136</v>
      </c>
      <c r="H136" s="124" t="s">
        <v>135</v>
      </c>
      <c r="I136" s="123">
        <v>498412</v>
      </c>
      <c r="J136" s="123">
        <v>164807.16</v>
      </c>
      <c r="K136" s="123">
        <v>0</v>
      </c>
      <c r="L136" s="123">
        <f t="shared" ref="L136:L154" si="5">I136-J136-K136</f>
        <v>333604.83999999997</v>
      </c>
    </row>
    <row r="137" spans="1:12" ht="15.75" hidden="1" outlineLevel="2">
      <c r="A137" s="124" t="s">
        <v>139</v>
      </c>
      <c r="B137" s="124" t="s">
        <v>161</v>
      </c>
      <c r="C137" s="124" t="s">
        <v>143</v>
      </c>
      <c r="D137" s="124" t="s">
        <v>16</v>
      </c>
      <c r="E137" s="124" t="s">
        <v>166</v>
      </c>
      <c r="F137" s="124" t="s">
        <v>137</v>
      </c>
      <c r="G137" s="124" t="s">
        <v>136</v>
      </c>
      <c r="H137" s="124" t="s">
        <v>135</v>
      </c>
      <c r="I137" s="123">
        <v>0</v>
      </c>
      <c r="J137" s="123">
        <v>4278.66</v>
      </c>
      <c r="K137" s="123">
        <v>0</v>
      </c>
      <c r="L137" s="123">
        <f t="shared" si="5"/>
        <v>-4278.66</v>
      </c>
    </row>
    <row r="138" spans="1:12" ht="15.75" hidden="1" outlineLevel="2">
      <c r="A138" s="124" t="s">
        <v>139</v>
      </c>
      <c r="B138" s="124" t="s">
        <v>161</v>
      </c>
      <c r="C138" s="124" t="s">
        <v>142</v>
      </c>
      <c r="D138" s="124" t="s">
        <v>16</v>
      </c>
      <c r="E138" s="124" t="s">
        <v>96</v>
      </c>
      <c r="F138" s="124" t="s">
        <v>137</v>
      </c>
      <c r="G138" s="124" t="s">
        <v>136</v>
      </c>
      <c r="H138" s="124" t="s">
        <v>135</v>
      </c>
      <c r="I138" s="123">
        <v>27196</v>
      </c>
      <c r="J138" s="123">
        <v>8309.84</v>
      </c>
      <c r="K138" s="123">
        <v>0</v>
      </c>
      <c r="L138" s="123">
        <f t="shared" si="5"/>
        <v>18886.16</v>
      </c>
    </row>
    <row r="139" spans="1:12" ht="15.75" hidden="1" outlineLevel="2">
      <c r="A139" s="124" t="s">
        <v>139</v>
      </c>
      <c r="B139" s="124" t="s">
        <v>161</v>
      </c>
      <c r="C139" s="124" t="s">
        <v>141</v>
      </c>
      <c r="D139" s="124" t="s">
        <v>16</v>
      </c>
      <c r="E139" s="124" t="s">
        <v>136</v>
      </c>
      <c r="F139" s="124" t="s">
        <v>137</v>
      </c>
      <c r="G139" s="124" t="s">
        <v>136</v>
      </c>
      <c r="H139" s="124" t="s">
        <v>135</v>
      </c>
      <c r="I139" s="123">
        <v>174444</v>
      </c>
      <c r="J139" s="123">
        <v>45481.01</v>
      </c>
      <c r="K139" s="123">
        <v>0</v>
      </c>
      <c r="L139" s="123">
        <f t="shared" si="5"/>
        <v>128962.98999999999</v>
      </c>
    </row>
    <row r="140" spans="1:12" ht="15.75" hidden="1" outlineLevel="2">
      <c r="A140" s="124" t="s">
        <v>139</v>
      </c>
      <c r="B140" s="124" t="s">
        <v>161</v>
      </c>
      <c r="C140" s="124" t="s">
        <v>141</v>
      </c>
      <c r="D140" s="124" t="s">
        <v>16</v>
      </c>
      <c r="E140" s="124" t="s">
        <v>166</v>
      </c>
      <c r="F140" s="124" t="s">
        <v>137</v>
      </c>
      <c r="G140" s="124" t="s">
        <v>136</v>
      </c>
      <c r="H140" s="124" t="s">
        <v>135</v>
      </c>
      <c r="I140" s="123">
        <v>0</v>
      </c>
      <c r="J140" s="123">
        <v>1804.16</v>
      </c>
      <c r="K140" s="123">
        <v>0</v>
      </c>
      <c r="L140" s="123">
        <f t="shared" si="5"/>
        <v>-1804.16</v>
      </c>
    </row>
    <row r="141" spans="1:12" ht="15.75" hidden="1" outlineLevel="2">
      <c r="A141" s="124" t="s">
        <v>139</v>
      </c>
      <c r="B141" s="124" t="s">
        <v>161</v>
      </c>
      <c r="C141" s="124" t="s">
        <v>141</v>
      </c>
      <c r="D141" s="124" t="s">
        <v>16</v>
      </c>
      <c r="E141" s="124" t="s">
        <v>96</v>
      </c>
      <c r="F141" s="124" t="s">
        <v>137</v>
      </c>
      <c r="G141" s="124" t="s">
        <v>136</v>
      </c>
      <c r="H141" s="124" t="s">
        <v>135</v>
      </c>
      <c r="I141" s="123">
        <v>9519</v>
      </c>
      <c r="J141" s="123">
        <v>3064.24</v>
      </c>
      <c r="K141" s="123">
        <v>0</v>
      </c>
      <c r="L141" s="123">
        <f t="shared" si="5"/>
        <v>6454.76</v>
      </c>
    </row>
    <row r="142" spans="1:12" ht="15.75" hidden="1" outlineLevel="2">
      <c r="A142" s="124" t="s">
        <v>139</v>
      </c>
      <c r="B142" s="124" t="s">
        <v>161</v>
      </c>
      <c r="C142" s="124" t="s">
        <v>165</v>
      </c>
      <c r="D142" s="124" t="s">
        <v>16</v>
      </c>
      <c r="E142" s="124" t="s">
        <v>136</v>
      </c>
      <c r="F142" s="124" t="s">
        <v>137</v>
      </c>
      <c r="G142" s="124" t="s">
        <v>136</v>
      </c>
      <c r="H142" s="124" t="s">
        <v>135</v>
      </c>
      <c r="I142" s="123">
        <v>6000</v>
      </c>
      <c r="J142" s="123">
        <v>487.2</v>
      </c>
      <c r="K142" s="123">
        <v>840</v>
      </c>
      <c r="L142" s="123">
        <f t="shared" si="5"/>
        <v>4672.8</v>
      </c>
    </row>
    <row r="143" spans="1:12" ht="15.75" hidden="1" outlineLevel="2">
      <c r="A143" s="124" t="s">
        <v>139</v>
      </c>
      <c r="B143" s="124" t="s">
        <v>161</v>
      </c>
      <c r="C143" s="124" t="s">
        <v>148</v>
      </c>
      <c r="D143" s="124" t="s">
        <v>16</v>
      </c>
      <c r="E143" s="124" t="s">
        <v>136</v>
      </c>
      <c r="F143" s="124" t="s">
        <v>137</v>
      </c>
      <c r="G143" s="124" t="s">
        <v>136</v>
      </c>
      <c r="H143" s="124" t="s">
        <v>135</v>
      </c>
      <c r="I143" s="123">
        <v>3250</v>
      </c>
      <c r="J143" s="123">
        <v>487.52</v>
      </c>
      <c r="K143" s="123">
        <v>0</v>
      </c>
      <c r="L143" s="123">
        <f t="shared" si="5"/>
        <v>2762.48</v>
      </c>
    </row>
    <row r="144" spans="1:12" ht="15.75" hidden="1" outlineLevel="2">
      <c r="A144" s="124" t="s">
        <v>139</v>
      </c>
      <c r="B144" s="124" t="s">
        <v>161</v>
      </c>
      <c r="C144" s="124" t="s">
        <v>148</v>
      </c>
      <c r="D144" s="124" t="s">
        <v>149</v>
      </c>
      <c r="E144" s="124" t="s">
        <v>136</v>
      </c>
      <c r="F144" s="124" t="s">
        <v>137</v>
      </c>
      <c r="G144" s="124" t="s">
        <v>136</v>
      </c>
      <c r="H144" s="124" t="s">
        <v>135</v>
      </c>
      <c r="I144" s="123">
        <v>600</v>
      </c>
      <c r="J144" s="123">
        <v>56.83</v>
      </c>
      <c r="K144" s="123">
        <v>0</v>
      </c>
      <c r="L144" s="123">
        <f t="shared" si="5"/>
        <v>543.16999999999996</v>
      </c>
    </row>
    <row r="145" spans="1:12" ht="15.75" hidden="1" outlineLevel="2">
      <c r="A145" s="124" t="s">
        <v>139</v>
      </c>
      <c r="B145" s="124" t="s">
        <v>161</v>
      </c>
      <c r="C145" s="124" t="s">
        <v>158</v>
      </c>
      <c r="D145" s="124" t="s">
        <v>16</v>
      </c>
      <c r="E145" s="124" t="s">
        <v>136</v>
      </c>
      <c r="F145" s="124" t="s">
        <v>137</v>
      </c>
      <c r="G145" s="124" t="s">
        <v>136</v>
      </c>
      <c r="H145" s="124" t="s">
        <v>135</v>
      </c>
      <c r="I145" s="123">
        <v>24000</v>
      </c>
      <c r="J145" s="123">
        <v>1935.84</v>
      </c>
      <c r="K145" s="123">
        <v>5807.52</v>
      </c>
      <c r="L145" s="123">
        <f t="shared" si="5"/>
        <v>16256.64</v>
      </c>
    </row>
    <row r="146" spans="1:12" ht="15.75" hidden="1" outlineLevel="2">
      <c r="A146" s="124" t="s">
        <v>139</v>
      </c>
      <c r="B146" s="124" t="s">
        <v>161</v>
      </c>
      <c r="C146" s="124" t="s">
        <v>158</v>
      </c>
      <c r="D146" s="124" t="s">
        <v>149</v>
      </c>
      <c r="E146" s="124" t="s">
        <v>136</v>
      </c>
      <c r="F146" s="124" t="s">
        <v>137</v>
      </c>
      <c r="G146" s="124" t="s">
        <v>136</v>
      </c>
      <c r="H146" s="124" t="s">
        <v>135</v>
      </c>
      <c r="I146" s="123">
        <v>3000</v>
      </c>
      <c r="J146" s="123">
        <v>537.84</v>
      </c>
      <c r="K146" s="123">
        <v>1613.52</v>
      </c>
      <c r="L146" s="123">
        <f t="shared" si="5"/>
        <v>848.63999999999987</v>
      </c>
    </row>
    <row r="147" spans="1:12" ht="15.75" hidden="1" outlineLevel="2">
      <c r="A147" s="124" t="s">
        <v>139</v>
      </c>
      <c r="B147" s="124" t="s">
        <v>161</v>
      </c>
      <c r="C147" s="124" t="s">
        <v>164</v>
      </c>
      <c r="D147" s="124" t="s">
        <v>16</v>
      </c>
      <c r="E147" s="124" t="s">
        <v>136</v>
      </c>
      <c r="F147" s="124" t="s">
        <v>137</v>
      </c>
      <c r="G147" s="124" t="s">
        <v>136</v>
      </c>
      <c r="H147" s="124" t="s">
        <v>135</v>
      </c>
      <c r="I147" s="123">
        <v>4250.9799999999996</v>
      </c>
      <c r="J147" s="123">
        <v>232.01</v>
      </c>
      <c r="K147" s="123">
        <v>750</v>
      </c>
      <c r="L147" s="123">
        <f t="shared" si="5"/>
        <v>3268.9699999999993</v>
      </c>
    </row>
    <row r="148" spans="1:12" ht="15.75" hidden="1" outlineLevel="2">
      <c r="A148" s="124" t="s">
        <v>139</v>
      </c>
      <c r="B148" s="124" t="s">
        <v>161</v>
      </c>
      <c r="C148" s="124" t="s">
        <v>140</v>
      </c>
      <c r="D148" s="124" t="s">
        <v>16</v>
      </c>
      <c r="E148" s="124" t="s">
        <v>136</v>
      </c>
      <c r="F148" s="124" t="s">
        <v>137</v>
      </c>
      <c r="G148" s="124" t="s">
        <v>136</v>
      </c>
      <c r="H148" s="124" t="s">
        <v>135</v>
      </c>
      <c r="I148" s="123">
        <v>21825</v>
      </c>
      <c r="J148" s="123">
        <v>15071.2</v>
      </c>
      <c r="K148" s="123">
        <v>6096.5</v>
      </c>
      <c r="L148" s="123">
        <f t="shared" si="5"/>
        <v>657.29999999999927</v>
      </c>
    </row>
    <row r="149" spans="1:12" ht="15.75" hidden="1" outlineLevel="2">
      <c r="A149" s="124" t="s">
        <v>139</v>
      </c>
      <c r="B149" s="124" t="s">
        <v>161</v>
      </c>
      <c r="C149" s="124" t="s">
        <v>151</v>
      </c>
      <c r="D149" s="124" t="s">
        <v>16</v>
      </c>
      <c r="E149" s="124" t="s">
        <v>136</v>
      </c>
      <c r="F149" s="124" t="s">
        <v>137</v>
      </c>
      <c r="G149" s="124" t="s">
        <v>136</v>
      </c>
      <c r="H149" s="124" t="s">
        <v>135</v>
      </c>
      <c r="I149" s="123">
        <v>4000</v>
      </c>
      <c r="J149" s="123">
        <v>734.57</v>
      </c>
      <c r="K149" s="123">
        <v>0</v>
      </c>
      <c r="L149" s="123">
        <f t="shared" si="5"/>
        <v>3265.43</v>
      </c>
    </row>
    <row r="150" spans="1:12" ht="15.75" hidden="1" outlineLevel="2">
      <c r="A150" s="124" t="s">
        <v>139</v>
      </c>
      <c r="B150" s="124" t="s">
        <v>161</v>
      </c>
      <c r="C150" s="124" t="s">
        <v>56</v>
      </c>
      <c r="D150" s="124" t="s">
        <v>16</v>
      </c>
      <c r="E150" s="124" t="s">
        <v>136</v>
      </c>
      <c r="F150" s="124" t="s">
        <v>137</v>
      </c>
      <c r="G150" s="124" t="s">
        <v>136</v>
      </c>
      <c r="H150" s="124" t="s">
        <v>135</v>
      </c>
      <c r="I150" s="123">
        <v>-3116.43</v>
      </c>
      <c r="J150" s="123">
        <v>5294.89</v>
      </c>
      <c r="K150" s="123">
        <v>2966.53</v>
      </c>
      <c r="L150" s="123">
        <f t="shared" si="5"/>
        <v>-11377.85</v>
      </c>
    </row>
    <row r="151" spans="1:12" ht="15.75" hidden="1" outlineLevel="2">
      <c r="A151" s="124" t="s">
        <v>139</v>
      </c>
      <c r="B151" s="124" t="s">
        <v>161</v>
      </c>
      <c r="C151" s="124" t="s">
        <v>147</v>
      </c>
      <c r="D151" s="124" t="s">
        <v>16</v>
      </c>
      <c r="E151" s="124" t="s">
        <v>136</v>
      </c>
      <c r="F151" s="124" t="s">
        <v>137</v>
      </c>
      <c r="G151" s="124" t="s">
        <v>136</v>
      </c>
      <c r="H151" s="124" t="s">
        <v>135</v>
      </c>
      <c r="I151" s="123">
        <v>500</v>
      </c>
      <c r="J151" s="123">
        <v>77.47</v>
      </c>
      <c r="K151" s="123">
        <v>90.46</v>
      </c>
      <c r="L151" s="123">
        <f t="shared" si="5"/>
        <v>332.07</v>
      </c>
    </row>
    <row r="152" spans="1:12" ht="15.75" hidden="1" outlineLevel="2">
      <c r="A152" s="124" t="s">
        <v>139</v>
      </c>
      <c r="B152" s="124" t="s">
        <v>161</v>
      </c>
      <c r="C152" s="124" t="s">
        <v>171</v>
      </c>
      <c r="D152" s="124" t="s">
        <v>16</v>
      </c>
      <c r="E152" s="124" t="s">
        <v>136</v>
      </c>
      <c r="F152" s="124" t="s">
        <v>137</v>
      </c>
      <c r="G152" s="124" t="s">
        <v>136</v>
      </c>
      <c r="H152" s="124" t="s">
        <v>135</v>
      </c>
      <c r="I152" s="123">
        <v>500</v>
      </c>
      <c r="J152" s="123">
        <v>325.98</v>
      </c>
      <c r="K152" s="123">
        <v>0</v>
      </c>
      <c r="L152" s="123">
        <f t="shared" si="5"/>
        <v>174.01999999999998</v>
      </c>
    </row>
    <row r="153" spans="1:12" ht="15.75" hidden="1" outlineLevel="2">
      <c r="A153" s="124" t="s">
        <v>139</v>
      </c>
      <c r="B153" s="124" t="s">
        <v>161</v>
      </c>
      <c r="C153" s="124" t="s">
        <v>138</v>
      </c>
      <c r="D153" s="124" t="s">
        <v>16</v>
      </c>
      <c r="E153" s="124" t="s">
        <v>136</v>
      </c>
      <c r="F153" s="124" t="s">
        <v>137</v>
      </c>
      <c r="G153" s="124" t="s">
        <v>136</v>
      </c>
      <c r="H153" s="124" t="s">
        <v>135</v>
      </c>
      <c r="I153" s="123">
        <v>27100</v>
      </c>
      <c r="J153" s="123">
        <v>23883.67</v>
      </c>
      <c r="K153" s="123">
        <v>0</v>
      </c>
      <c r="L153" s="123">
        <f t="shared" si="5"/>
        <v>3216.3300000000017</v>
      </c>
    </row>
    <row r="154" spans="1:12" ht="15.75" hidden="1" outlineLevel="2">
      <c r="A154" s="124" t="s">
        <v>139</v>
      </c>
      <c r="B154" s="124" t="s">
        <v>161</v>
      </c>
      <c r="C154" s="124" t="s">
        <v>160</v>
      </c>
      <c r="D154" s="124" t="s">
        <v>16</v>
      </c>
      <c r="E154" s="124" t="s">
        <v>136</v>
      </c>
      <c r="F154" s="124" t="s">
        <v>137</v>
      </c>
      <c r="G154" s="124" t="s">
        <v>136</v>
      </c>
      <c r="H154" s="124" t="s">
        <v>135</v>
      </c>
      <c r="I154" s="123">
        <v>15500</v>
      </c>
      <c r="J154" s="123">
        <v>4262.9799999999996</v>
      </c>
      <c r="K154" s="123">
        <v>0</v>
      </c>
      <c r="L154" s="123">
        <f t="shared" si="5"/>
        <v>11237.02</v>
      </c>
    </row>
    <row r="155" spans="1:12" ht="15.75" outlineLevel="1" collapsed="1">
      <c r="A155" s="124"/>
      <c r="B155" s="127" t="s">
        <v>199</v>
      </c>
      <c r="C155" s="124"/>
      <c r="D155" s="124"/>
      <c r="E155" s="124"/>
      <c r="F155" s="124"/>
      <c r="G155" s="124"/>
      <c r="H155" s="124"/>
      <c r="I155" s="128">
        <f>SUBTOTAL(9,I136:I154)</f>
        <v>816980.54999999993</v>
      </c>
      <c r="J155" s="123">
        <f>SUBTOTAL(9,J136:J154)</f>
        <v>281133.07</v>
      </c>
      <c r="K155" s="123">
        <f>SUBTOTAL(9,K136:K154)</f>
        <v>18164.53</v>
      </c>
      <c r="L155" s="123">
        <f>SUBTOTAL(9,L136:L154)</f>
        <v>517682.95</v>
      </c>
    </row>
    <row r="156" spans="1:12" ht="15.75" hidden="1" outlineLevel="2">
      <c r="A156" s="124" t="s">
        <v>139</v>
      </c>
      <c r="B156" s="124" t="s">
        <v>150</v>
      </c>
      <c r="C156" s="124" t="s">
        <v>143</v>
      </c>
      <c r="D156" s="124" t="s">
        <v>16</v>
      </c>
      <c r="E156" s="124" t="s">
        <v>136</v>
      </c>
      <c r="F156" s="124" t="s">
        <v>137</v>
      </c>
      <c r="G156" s="124" t="s">
        <v>136</v>
      </c>
      <c r="H156" s="124" t="s">
        <v>135</v>
      </c>
      <c r="I156" s="123">
        <v>247146</v>
      </c>
      <c r="J156" s="123">
        <v>48327.42</v>
      </c>
      <c r="K156" s="123">
        <v>0</v>
      </c>
      <c r="L156" s="123">
        <f t="shared" ref="L156:L175" si="6">I156-J156-K156</f>
        <v>198818.58000000002</v>
      </c>
    </row>
    <row r="157" spans="1:12" ht="15.75" hidden="1" outlineLevel="2">
      <c r="A157" s="124" t="s">
        <v>139</v>
      </c>
      <c r="B157" s="124" t="s">
        <v>150</v>
      </c>
      <c r="C157" s="124" t="s">
        <v>141</v>
      </c>
      <c r="D157" s="124" t="s">
        <v>16</v>
      </c>
      <c r="E157" s="124" t="s">
        <v>136</v>
      </c>
      <c r="F157" s="124" t="s">
        <v>137</v>
      </c>
      <c r="G157" s="124" t="s">
        <v>136</v>
      </c>
      <c r="H157" s="124" t="s">
        <v>135</v>
      </c>
      <c r="I157" s="123">
        <v>113687</v>
      </c>
      <c r="J157" s="123">
        <v>20795.55</v>
      </c>
      <c r="K157" s="123">
        <v>0</v>
      </c>
      <c r="L157" s="123">
        <f t="shared" si="6"/>
        <v>92891.45</v>
      </c>
    </row>
    <row r="158" spans="1:12" ht="15.75" hidden="1" outlineLevel="2">
      <c r="A158" s="124" t="s">
        <v>139</v>
      </c>
      <c r="B158" s="124" t="s">
        <v>150</v>
      </c>
      <c r="C158" s="124" t="s">
        <v>159</v>
      </c>
      <c r="D158" s="124" t="s">
        <v>16</v>
      </c>
      <c r="E158" s="124" t="s">
        <v>136</v>
      </c>
      <c r="F158" s="124" t="s">
        <v>137</v>
      </c>
      <c r="G158" s="124" t="s">
        <v>136</v>
      </c>
      <c r="H158" s="124" t="s">
        <v>135</v>
      </c>
      <c r="I158" s="123">
        <v>100746</v>
      </c>
      <c r="J158" s="123">
        <v>100745.37</v>
      </c>
      <c r="K158" s="123">
        <v>0</v>
      </c>
      <c r="L158" s="123">
        <f t="shared" si="6"/>
        <v>0.63000000000465661</v>
      </c>
    </row>
    <row r="159" spans="1:12" ht="15.75" hidden="1" outlineLevel="2">
      <c r="A159" s="124" t="s">
        <v>139</v>
      </c>
      <c r="B159" s="124" t="s">
        <v>150</v>
      </c>
      <c r="C159" s="124" t="s">
        <v>148</v>
      </c>
      <c r="D159" s="124" t="s">
        <v>16</v>
      </c>
      <c r="E159" s="124" t="s">
        <v>136</v>
      </c>
      <c r="F159" s="124" t="s">
        <v>137</v>
      </c>
      <c r="G159" s="124" t="s">
        <v>136</v>
      </c>
      <c r="H159" s="124" t="s">
        <v>135</v>
      </c>
      <c r="I159" s="123">
        <v>9100</v>
      </c>
      <c r="J159" s="123">
        <v>1397.93</v>
      </c>
      <c r="K159" s="123">
        <v>0</v>
      </c>
      <c r="L159" s="123">
        <f t="shared" si="6"/>
        <v>7702.07</v>
      </c>
    </row>
    <row r="160" spans="1:12" ht="15.75" hidden="1" outlineLevel="2">
      <c r="A160" s="124" t="s">
        <v>139</v>
      </c>
      <c r="B160" s="124" t="s">
        <v>150</v>
      </c>
      <c r="C160" s="124" t="s">
        <v>148</v>
      </c>
      <c r="D160" s="124" t="s">
        <v>149</v>
      </c>
      <c r="E160" s="124" t="s">
        <v>136</v>
      </c>
      <c r="F160" s="124" t="s">
        <v>137</v>
      </c>
      <c r="G160" s="124" t="s">
        <v>136</v>
      </c>
      <c r="H160" s="124" t="s">
        <v>135</v>
      </c>
      <c r="I160" s="123">
        <v>500</v>
      </c>
      <c r="J160" s="123">
        <v>200</v>
      </c>
      <c r="K160" s="123">
        <v>176</v>
      </c>
      <c r="L160" s="123">
        <f t="shared" si="6"/>
        <v>124</v>
      </c>
    </row>
    <row r="161" spans="1:12" ht="15.75" hidden="1" outlineLevel="2">
      <c r="A161" s="124" t="s">
        <v>139</v>
      </c>
      <c r="B161" s="124" t="s">
        <v>150</v>
      </c>
      <c r="C161" s="124" t="s">
        <v>158</v>
      </c>
      <c r="D161" s="124" t="s">
        <v>149</v>
      </c>
      <c r="E161" s="124" t="s">
        <v>136</v>
      </c>
      <c r="F161" s="124" t="s">
        <v>137</v>
      </c>
      <c r="G161" s="124" t="s">
        <v>136</v>
      </c>
      <c r="H161" s="124" t="s">
        <v>135</v>
      </c>
      <c r="I161" s="123">
        <v>75222.06</v>
      </c>
      <c r="J161" s="123">
        <v>17253.18</v>
      </c>
      <c r="K161" s="123">
        <v>51759.54</v>
      </c>
      <c r="L161" s="123">
        <f t="shared" si="6"/>
        <v>6209.3399999999965</v>
      </c>
    </row>
    <row r="162" spans="1:12" ht="15.75" hidden="1" outlineLevel="2">
      <c r="A162" s="124" t="s">
        <v>139</v>
      </c>
      <c r="B162" s="124" t="s">
        <v>150</v>
      </c>
      <c r="C162" s="124" t="s">
        <v>157</v>
      </c>
      <c r="D162" s="124" t="s">
        <v>16</v>
      </c>
      <c r="E162" s="124" t="s">
        <v>136</v>
      </c>
      <c r="F162" s="124" t="s">
        <v>137</v>
      </c>
      <c r="G162" s="124" t="s">
        <v>136</v>
      </c>
      <c r="H162" s="124" t="s">
        <v>135</v>
      </c>
      <c r="I162" s="123">
        <v>98591</v>
      </c>
      <c r="J162" s="123">
        <v>22497.4</v>
      </c>
      <c r="K162" s="123">
        <v>0</v>
      </c>
      <c r="L162" s="123">
        <f t="shared" si="6"/>
        <v>76093.600000000006</v>
      </c>
    </row>
    <row r="163" spans="1:12" ht="15.75" hidden="1" outlineLevel="2">
      <c r="A163" s="124" t="s">
        <v>139</v>
      </c>
      <c r="B163" s="124" t="s">
        <v>150</v>
      </c>
      <c r="C163" s="124" t="s">
        <v>156</v>
      </c>
      <c r="D163" s="124" t="s">
        <v>16</v>
      </c>
      <c r="E163" s="124" t="s">
        <v>136</v>
      </c>
      <c r="F163" s="124" t="s">
        <v>137</v>
      </c>
      <c r="G163" s="124" t="s">
        <v>136</v>
      </c>
      <c r="H163" s="124" t="s">
        <v>135</v>
      </c>
      <c r="I163" s="123">
        <v>97000</v>
      </c>
      <c r="J163" s="123">
        <v>15414.15</v>
      </c>
      <c r="K163" s="123">
        <v>0</v>
      </c>
      <c r="L163" s="123">
        <f t="shared" si="6"/>
        <v>81585.850000000006</v>
      </c>
    </row>
    <row r="164" spans="1:12" ht="15.75" hidden="1" outlineLevel="2">
      <c r="A164" s="124" t="s">
        <v>139</v>
      </c>
      <c r="B164" s="124" t="s">
        <v>150</v>
      </c>
      <c r="C164" s="124" t="s">
        <v>156</v>
      </c>
      <c r="D164" s="124" t="s">
        <v>149</v>
      </c>
      <c r="E164" s="124" t="s">
        <v>136</v>
      </c>
      <c r="F164" s="124" t="s">
        <v>137</v>
      </c>
      <c r="G164" s="124" t="s">
        <v>136</v>
      </c>
      <c r="H164" s="124" t="s">
        <v>135</v>
      </c>
      <c r="I164" s="123">
        <v>907.5</v>
      </c>
      <c r="J164" s="123">
        <v>94</v>
      </c>
      <c r="K164" s="123">
        <v>406</v>
      </c>
      <c r="L164" s="123">
        <f t="shared" si="6"/>
        <v>407.5</v>
      </c>
    </row>
    <row r="165" spans="1:12" ht="15.75" hidden="1" outlineLevel="2">
      <c r="A165" s="124" t="s">
        <v>139</v>
      </c>
      <c r="B165" s="124" t="s">
        <v>150</v>
      </c>
      <c r="C165" s="124" t="s">
        <v>155</v>
      </c>
      <c r="D165" s="124" t="s">
        <v>16</v>
      </c>
      <c r="E165" s="124" t="s">
        <v>136</v>
      </c>
      <c r="F165" s="124" t="s">
        <v>137</v>
      </c>
      <c r="G165" s="124" t="s">
        <v>136</v>
      </c>
      <c r="H165" s="124" t="s">
        <v>135</v>
      </c>
      <c r="I165" s="123">
        <v>10500</v>
      </c>
      <c r="J165" s="123">
        <v>2251.2399999999998</v>
      </c>
      <c r="K165" s="123">
        <v>646.91999999999996</v>
      </c>
      <c r="L165" s="123">
        <f t="shared" si="6"/>
        <v>7601.84</v>
      </c>
    </row>
    <row r="166" spans="1:12" ht="15.75" hidden="1" outlineLevel="2">
      <c r="A166" s="124" t="s">
        <v>139</v>
      </c>
      <c r="B166" s="124" t="s">
        <v>150</v>
      </c>
      <c r="C166" s="124" t="s">
        <v>155</v>
      </c>
      <c r="D166" s="124" t="s">
        <v>149</v>
      </c>
      <c r="E166" s="124" t="s">
        <v>136</v>
      </c>
      <c r="F166" s="124" t="s">
        <v>137</v>
      </c>
      <c r="G166" s="124" t="s">
        <v>136</v>
      </c>
      <c r="H166" s="124" t="s">
        <v>135</v>
      </c>
      <c r="I166" s="123">
        <v>4000</v>
      </c>
      <c r="J166" s="123">
        <v>740.6</v>
      </c>
      <c r="K166" s="123">
        <v>726.07</v>
      </c>
      <c r="L166" s="123">
        <f t="shared" si="6"/>
        <v>2533.33</v>
      </c>
    </row>
    <row r="167" spans="1:12" ht="15.75" hidden="1" outlineLevel="2">
      <c r="A167" s="124" t="s">
        <v>139</v>
      </c>
      <c r="B167" s="124" t="s">
        <v>150</v>
      </c>
      <c r="C167" s="124" t="s">
        <v>140</v>
      </c>
      <c r="D167" s="124" t="s">
        <v>16</v>
      </c>
      <c r="E167" s="124" t="s">
        <v>136</v>
      </c>
      <c r="F167" s="124" t="s">
        <v>137</v>
      </c>
      <c r="G167" s="124" t="s">
        <v>136</v>
      </c>
      <c r="H167" s="124" t="s">
        <v>135</v>
      </c>
      <c r="I167" s="123">
        <v>43504</v>
      </c>
      <c r="J167" s="123">
        <v>13784.22</v>
      </c>
      <c r="K167" s="123">
        <v>15743</v>
      </c>
      <c r="L167" s="123">
        <f t="shared" si="6"/>
        <v>13976.779999999999</v>
      </c>
    </row>
    <row r="168" spans="1:12" ht="15.75" hidden="1" outlineLevel="2">
      <c r="A168" s="124" t="s">
        <v>139</v>
      </c>
      <c r="B168" s="124" t="s">
        <v>150</v>
      </c>
      <c r="C168" s="124" t="s">
        <v>140</v>
      </c>
      <c r="D168" s="124" t="s">
        <v>149</v>
      </c>
      <c r="E168" s="124" t="s">
        <v>136</v>
      </c>
      <c r="F168" s="124" t="s">
        <v>137</v>
      </c>
      <c r="G168" s="124" t="s">
        <v>136</v>
      </c>
      <c r="H168" s="124" t="s">
        <v>135</v>
      </c>
      <c r="I168" s="123">
        <v>1825</v>
      </c>
      <c r="J168" s="123">
        <v>612.4</v>
      </c>
      <c r="K168" s="123">
        <v>1150</v>
      </c>
      <c r="L168" s="123">
        <f t="shared" si="6"/>
        <v>62.599999999999909</v>
      </c>
    </row>
    <row r="169" spans="1:12" ht="15.75" hidden="1" outlineLevel="2">
      <c r="A169" s="124" t="s">
        <v>139</v>
      </c>
      <c r="B169" s="124" t="s">
        <v>150</v>
      </c>
      <c r="C169" s="124" t="s">
        <v>154</v>
      </c>
      <c r="D169" s="124" t="s">
        <v>16</v>
      </c>
      <c r="E169" s="124" t="s">
        <v>136</v>
      </c>
      <c r="F169" s="124" t="s">
        <v>137</v>
      </c>
      <c r="G169" s="124" t="s">
        <v>136</v>
      </c>
      <c r="H169" s="124" t="s">
        <v>135</v>
      </c>
      <c r="I169" s="123">
        <v>11000</v>
      </c>
      <c r="J169" s="123">
        <v>2755.63</v>
      </c>
      <c r="K169" s="123">
        <v>0</v>
      </c>
      <c r="L169" s="123">
        <f t="shared" si="6"/>
        <v>8244.369999999999</v>
      </c>
    </row>
    <row r="170" spans="1:12" ht="15.75" hidden="1" outlineLevel="2">
      <c r="A170" s="124" t="s">
        <v>139</v>
      </c>
      <c r="B170" s="124" t="s">
        <v>150</v>
      </c>
      <c r="C170" s="124" t="s">
        <v>153</v>
      </c>
      <c r="D170" s="124" t="s">
        <v>16</v>
      </c>
      <c r="E170" s="124" t="s">
        <v>136</v>
      </c>
      <c r="F170" s="124" t="s">
        <v>137</v>
      </c>
      <c r="G170" s="124" t="s">
        <v>136</v>
      </c>
      <c r="H170" s="124" t="s">
        <v>135</v>
      </c>
      <c r="I170" s="123">
        <v>50</v>
      </c>
      <c r="J170" s="123">
        <v>0</v>
      </c>
      <c r="K170" s="123">
        <v>0</v>
      </c>
      <c r="L170" s="123">
        <f t="shared" si="6"/>
        <v>50</v>
      </c>
    </row>
    <row r="171" spans="1:12" ht="15.75" hidden="1" outlineLevel="2">
      <c r="A171" s="124" t="s">
        <v>139</v>
      </c>
      <c r="B171" s="124" t="s">
        <v>150</v>
      </c>
      <c r="C171" s="124" t="s">
        <v>152</v>
      </c>
      <c r="D171" s="124" t="s">
        <v>16</v>
      </c>
      <c r="E171" s="124" t="s">
        <v>136</v>
      </c>
      <c r="F171" s="124" t="s">
        <v>137</v>
      </c>
      <c r="G171" s="124" t="s">
        <v>136</v>
      </c>
      <c r="H171" s="124" t="s">
        <v>135</v>
      </c>
      <c r="I171" s="123">
        <v>336900</v>
      </c>
      <c r="J171" s="123">
        <v>137309.92000000001</v>
      </c>
      <c r="K171" s="123">
        <v>0</v>
      </c>
      <c r="L171" s="123">
        <f t="shared" si="6"/>
        <v>199590.08</v>
      </c>
    </row>
    <row r="172" spans="1:12" ht="15.75" hidden="1" outlineLevel="2">
      <c r="A172" s="124" t="s">
        <v>139</v>
      </c>
      <c r="B172" s="124" t="s">
        <v>150</v>
      </c>
      <c r="C172" s="124" t="s">
        <v>151</v>
      </c>
      <c r="D172" s="124" t="s">
        <v>16</v>
      </c>
      <c r="E172" s="124" t="s">
        <v>136</v>
      </c>
      <c r="F172" s="124" t="s">
        <v>137</v>
      </c>
      <c r="G172" s="124" t="s">
        <v>136</v>
      </c>
      <c r="H172" s="124" t="s">
        <v>135</v>
      </c>
      <c r="I172" s="123">
        <v>5200</v>
      </c>
      <c r="J172" s="123">
        <v>1301.21</v>
      </c>
      <c r="K172" s="123">
        <v>0</v>
      </c>
      <c r="L172" s="123">
        <f t="shared" si="6"/>
        <v>3898.79</v>
      </c>
    </row>
    <row r="173" spans="1:12" ht="15.75" hidden="1" outlineLevel="2">
      <c r="A173" s="124" t="s">
        <v>139</v>
      </c>
      <c r="B173" s="124" t="s">
        <v>150</v>
      </c>
      <c r="C173" s="124" t="s">
        <v>56</v>
      </c>
      <c r="D173" s="124" t="s">
        <v>16</v>
      </c>
      <c r="E173" s="124" t="s">
        <v>136</v>
      </c>
      <c r="F173" s="124" t="s">
        <v>137</v>
      </c>
      <c r="G173" s="124" t="s">
        <v>136</v>
      </c>
      <c r="H173" s="124" t="s">
        <v>135</v>
      </c>
      <c r="I173" s="123">
        <v>16070</v>
      </c>
      <c r="J173" s="123">
        <v>4532.91</v>
      </c>
      <c r="K173" s="123">
        <v>500</v>
      </c>
      <c r="L173" s="123">
        <f t="shared" si="6"/>
        <v>11037.09</v>
      </c>
    </row>
    <row r="174" spans="1:12" ht="15.75" hidden="1" outlineLevel="2">
      <c r="A174" s="124" t="s">
        <v>139</v>
      </c>
      <c r="B174" s="124" t="s">
        <v>150</v>
      </c>
      <c r="C174" s="124" t="s">
        <v>56</v>
      </c>
      <c r="D174" s="124" t="s">
        <v>149</v>
      </c>
      <c r="E174" s="124" t="s">
        <v>136</v>
      </c>
      <c r="F174" s="124" t="s">
        <v>137</v>
      </c>
      <c r="G174" s="124" t="s">
        <v>136</v>
      </c>
      <c r="H174" s="124" t="s">
        <v>135</v>
      </c>
      <c r="I174" s="123">
        <v>3000</v>
      </c>
      <c r="J174" s="123">
        <v>478.04</v>
      </c>
      <c r="K174" s="123">
        <v>0</v>
      </c>
      <c r="L174" s="123">
        <f t="shared" si="6"/>
        <v>2521.96</v>
      </c>
    </row>
    <row r="175" spans="1:12" ht="15.75" hidden="1" outlineLevel="2">
      <c r="A175" s="124" t="s">
        <v>139</v>
      </c>
      <c r="B175" s="124" t="s">
        <v>150</v>
      </c>
      <c r="C175" s="124" t="s">
        <v>160</v>
      </c>
      <c r="D175" s="124" t="s">
        <v>16</v>
      </c>
      <c r="E175" s="124" t="s">
        <v>93</v>
      </c>
      <c r="F175" s="124" t="s">
        <v>137</v>
      </c>
      <c r="G175" s="124" t="s">
        <v>136</v>
      </c>
      <c r="H175" s="124" t="s">
        <v>135</v>
      </c>
      <c r="I175" s="123">
        <v>20000</v>
      </c>
      <c r="J175" s="123">
        <v>0</v>
      </c>
      <c r="K175" s="123">
        <v>0</v>
      </c>
      <c r="L175" s="123">
        <f t="shared" si="6"/>
        <v>20000</v>
      </c>
    </row>
    <row r="176" spans="1:12" ht="15.75" outlineLevel="1" collapsed="1">
      <c r="A176" s="124"/>
      <c r="B176" s="127" t="s">
        <v>200</v>
      </c>
      <c r="C176" s="124"/>
      <c r="D176" s="124"/>
      <c r="E176" s="124"/>
      <c r="F176" s="124"/>
      <c r="G176" s="124"/>
      <c r="H176" s="124"/>
      <c r="I176" s="128">
        <f>SUBTOTAL(9,I156:I175)</f>
        <v>1194948.56</v>
      </c>
      <c r="J176" s="123">
        <f>SUBTOTAL(9,J156:J175)</f>
        <v>390491.17</v>
      </c>
      <c r="K176" s="123">
        <f>SUBTOTAL(9,K156:K175)</f>
        <v>71107.53</v>
      </c>
      <c r="L176" s="123">
        <f>SUBTOTAL(9,L156:L175)</f>
        <v>733349.86</v>
      </c>
    </row>
    <row r="177" spans="1:12" ht="15.75" hidden="1" outlineLevel="2">
      <c r="A177" s="124" t="s">
        <v>139</v>
      </c>
      <c r="B177" s="124" t="s">
        <v>145</v>
      </c>
      <c r="C177" s="124" t="s">
        <v>143</v>
      </c>
      <c r="D177" s="124" t="s">
        <v>16</v>
      </c>
      <c r="E177" s="124" t="s">
        <v>136</v>
      </c>
      <c r="F177" s="124" t="s">
        <v>137</v>
      </c>
      <c r="G177" s="124" t="s">
        <v>136</v>
      </c>
      <c r="H177" s="124" t="s">
        <v>135</v>
      </c>
      <c r="I177" s="123">
        <v>93170</v>
      </c>
      <c r="J177" s="123">
        <v>33675.15</v>
      </c>
      <c r="K177" s="123">
        <v>0</v>
      </c>
      <c r="L177" s="123">
        <f>I177-J177-K177</f>
        <v>59494.85</v>
      </c>
    </row>
    <row r="178" spans="1:12" ht="15.75" hidden="1" outlineLevel="2">
      <c r="A178" s="124" t="s">
        <v>139</v>
      </c>
      <c r="B178" s="124" t="s">
        <v>145</v>
      </c>
      <c r="C178" s="124" t="s">
        <v>141</v>
      </c>
      <c r="D178" s="124" t="s">
        <v>16</v>
      </c>
      <c r="E178" s="124" t="s">
        <v>136</v>
      </c>
      <c r="F178" s="124" t="s">
        <v>137</v>
      </c>
      <c r="G178" s="124" t="s">
        <v>136</v>
      </c>
      <c r="H178" s="124" t="s">
        <v>135</v>
      </c>
      <c r="I178" s="123">
        <v>42858</v>
      </c>
      <c r="J178" s="123">
        <v>12422.1</v>
      </c>
      <c r="K178" s="123">
        <v>0</v>
      </c>
      <c r="L178" s="123">
        <f>I178-J178-K178</f>
        <v>30435.9</v>
      </c>
    </row>
    <row r="179" spans="1:12" ht="15.75" hidden="1" outlineLevel="2">
      <c r="A179" s="124" t="s">
        <v>139</v>
      </c>
      <c r="B179" s="124" t="s">
        <v>145</v>
      </c>
      <c r="C179" s="124" t="s">
        <v>147</v>
      </c>
      <c r="D179" s="124" t="s">
        <v>16</v>
      </c>
      <c r="E179" s="124" t="s">
        <v>136</v>
      </c>
      <c r="F179" s="124" t="s">
        <v>137</v>
      </c>
      <c r="G179" s="124" t="s">
        <v>136</v>
      </c>
      <c r="H179" s="124" t="s">
        <v>135</v>
      </c>
      <c r="I179" s="123">
        <v>600</v>
      </c>
      <c r="J179" s="123">
        <v>439</v>
      </c>
      <c r="K179" s="123">
        <v>0</v>
      </c>
      <c r="L179" s="123">
        <f>I179-J179-K179</f>
        <v>161</v>
      </c>
    </row>
    <row r="180" spans="1:12" ht="15.75" hidden="1" outlineLevel="2">
      <c r="A180" s="124" t="s">
        <v>139</v>
      </c>
      <c r="B180" s="124" t="s">
        <v>145</v>
      </c>
      <c r="C180" s="124" t="s">
        <v>146</v>
      </c>
      <c r="D180" s="124" t="s">
        <v>16</v>
      </c>
      <c r="E180" s="124" t="s">
        <v>136</v>
      </c>
      <c r="F180" s="124" t="s">
        <v>137</v>
      </c>
      <c r="G180" s="124" t="s">
        <v>136</v>
      </c>
      <c r="H180" s="124" t="s">
        <v>135</v>
      </c>
      <c r="I180" s="123">
        <v>1620</v>
      </c>
      <c r="J180" s="123">
        <v>1620</v>
      </c>
      <c r="K180" s="123">
        <v>0</v>
      </c>
      <c r="L180" s="123">
        <f>I180-J180-K180</f>
        <v>0</v>
      </c>
    </row>
    <row r="181" spans="1:12" ht="15.75" outlineLevel="1" collapsed="1">
      <c r="A181" s="124"/>
      <c r="B181" s="127" t="s">
        <v>201</v>
      </c>
      <c r="C181" s="124"/>
      <c r="D181" s="124"/>
      <c r="E181" s="124"/>
      <c r="F181" s="124"/>
      <c r="G181" s="124"/>
      <c r="H181" s="124"/>
      <c r="I181" s="128">
        <f>SUBTOTAL(9,I177:I180)</f>
        <v>138248</v>
      </c>
      <c r="J181" s="123">
        <f>SUBTOTAL(9,J177:J180)</f>
        <v>48156.25</v>
      </c>
      <c r="K181" s="123">
        <f>SUBTOTAL(9,K177:K180)</f>
        <v>0</v>
      </c>
      <c r="L181" s="123">
        <f>SUBTOTAL(9,L177:L180)</f>
        <v>90091.75</v>
      </c>
    </row>
    <row r="182" spans="1:12" ht="15.75" hidden="1" outlineLevel="2">
      <c r="A182" s="124" t="s">
        <v>139</v>
      </c>
      <c r="B182" s="124" t="s">
        <v>70</v>
      </c>
      <c r="C182" s="124" t="s">
        <v>143</v>
      </c>
      <c r="D182" s="124" t="s">
        <v>16</v>
      </c>
      <c r="E182" s="124" t="s">
        <v>93</v>
      </c>
      <c r="F182" s="124" t="s">
        <v>137</v>
      </c>
      <c r="G182" s="124" t="s">
        <v>136</v>
      </c>
      <c r="H182" s="124" t="s">
        <v>135</v>
      </c>
      <c r="I182" s="123">
        <v>118134</v>
      </c>
      <c r="J182" s="123">
        <v>34683.910000000003</v>
      </c>
      <c r="K182" s="123">
        <v>0</v>
      </c>
      <c r="L182" s="123">
        <f t="shared" ref="L182:L193" si="7">I182-J182-K182</f>
        <v>83450.09</v>
      </c>
    </row>
    <row r="183" spans="1:12" ht="15.75" hidden="1" outlineLevel="2">
      <c r="A183" s="124" t="s">
        <v>139</v>
      </c>
      <c r="B183" s="124" t="s">
        <v>70</v>
      </c>
      <c r="C183" s="124" t="s">
        <v>143</v>
      </c>
      <c r="D183" s="124" t="s">
        <v>16</v>
      </c>
      <c r="E183" s="124" t="s">
        <v>99</v>
      </c>
      <c r="F183" s="124" t="s">
        <v>137</v>
      </c>
      <c r="G183" s="124" t="s">
        <v>136</v>
      </c>
      <c r="H183" s="124" t="s">
        <v>135</v>
      </c>
      <c r="I183" s="123">
        <v>24669</v>
      </c>
      <c r="J183" s="123">
        <v>7946.05</v>
      </c>
      <c r="K183" s="123">
        <v>0</v>
      </c>
      <c r="L183" s="123">
        <f t="shared" si="7"/>
        <v>16722.95</v>
      </c>
    </row>
    <row r="184" spans="1:12" ht="15.75" hidden="1" outlineLevel="2">
      <c r="A184" s="124" t="s">
        <v>139</v>
      </c>
      <c r="B184" s="124" t="s">
        <v>70</v>
      </c>
      <c r="C184" s="124" t="s">
        <v>142</v>
      </c>
      <c r="D184" s="124" t="s">
        <v>16</v>
      </c>
      <c r="E184" s="124" t="s">
        <v>93</v>
      </c>
      <c r="F184" s="124" t="s">
        <v>137</v>
      </c>
      <c r="G184" s="124" t="s">
        <v>136</v>
      </c>
      <c r="H184" s="124" t="s">
        <v>135</v>
      </c>
      <c r="I184" s="123">
        <v>5865</v>
      </c>
      <c r="J184" s="123">
        <v>4450</v>
      </c>
      <c r="K184" s="123">
        <v>0</v>
      </c>
      <c r="L184" s="123">
        <f t="shared" si="7"/>
        <v>1415</v>
      </c>
    </row>
    <row r="185" spans="1:12" ht="15.75" hidden="1" outlineLevel="2">
      <c r="A185" s="124" t="s">
        <v>139</v>
      </c>
      <c r="B185" s="124" t="s">
        <v>70</v>
      </c>
      <c r="C185" s="124" t="s">
        <v>141</v>
      </c>
      <c r="D185" s="124" t="s">
        <v>16</v>
      </c>
      <c r="E185" s="124" t="s">
        <v>93</v>
      </c>
      <c r="F185" s="124" t="s">
        <v>137</v>
      </c>
      <c r="G185" s="124" t="s">
        <v>136</v>
      </c>
      <c r="H185" s="124" t="s">
        <v>135</v>
      </c>
      <c r="I185" s="123">
        <v>54430</v>
      </c>
      <c r="J185" s="123">
        <v>14088.47</v>
      </c>
      <c r="K185" s="123">
        <v>0</v>
      </c>
      <c r="L185" s="123">
        <f t="shared" si="7"/>
        <v>40341.53</v>
      </c>
    </row>
    <row r="186" spans="1:12" ht="15.75" hidden="1" outlineLevel="2">
      <c r="A186" s="124" t="s">
        <v>139</v>
      </c>
      <c r="B186" s="124" t="s">
        <v>70</v>
      </c>
      <c r="C186" s="124" t="s">
        <v>141</v>
      </c>
      <c r="D186" s="124" t="s">
        <v>16</v>
      </c>
      <c r="E186" s="124" t="s">
        <v>99</v>
      </c>
      <c r="F186" s="124" t="s">
        <v>137</v>
      </c>
      <c r="G186" s="124" t="s">
        <v>136</v>
      </c>
      <c r="H186" s="124" t="s">
        <v>135</v>
      </c>
      <c r="I186" s="123">
        <v>10114</v>
      </c>
      <c r="J186" s="123">
        <v>3350.34</v>
      </c>
      <c r="K186" s="123">
        <v>0</v>
      </c>
      <c r="L186" s="123">
        <f t="shared" si="7"/>
        <v>6763.66</v>
      </c>
    </row>
    <row r="187" spans="1:12" ht="15.75" hidden="1" outlineLevel="2">
      <c r="A187" s="124" t="s">
        <v>139</v>
      </c>
      <c r="B187" s="124" t="s">
        <v>70</v>
      </c>
      <c r="C187" s="124" t="s">
        <v>148</v>
      </c>
      <c r="D187" s="124" t="s">
        <v>16</v>
      </c>
      <c r="E187" s="124" t="s">
        <v>93</v>
      </c>
      <c r="F187" s="124" t="s">
        <v>137</v>
      </c>
      <c r="G187" s="124" t="s">
        <v>136</v>
      </c>
      <c r="H187" s="124" t="s">
        <v>135</v>
      </c>
      <c r="I187" s="123">
        <v>500</v>
      </c>
      <c r="J187" s="123">
        <v>0</v>
      </c>
      <c r="K187" s="123">
        <v>0</v>
      </c>
      <c r="L187" s="123">
        <f t="shared" si="7"/>
        <v>500</v>
      </c>
    </row>
    <row r="188" spans="1:12" ht="15.75" hidden="1" outlineLevel="2">
      <c r="A188" s="124" t="s">
        <v>139</v>
      </c>
      <c r="B188" s="124" t="s">
        <v>70</v>
      </c>
      <c r="C188" s="124" t="s">
        <v>158</v>
      </c>
      <c r="D188" s="124" t="s">
        <v>16</v>
      </c>
      <c r="E188" s="124" t="s">
        <v>93</v>
      </c>
      <c r="F188" s="124" t="s">
        <v>137</v>
      </c>
      <c r="G188" s="124" t="s">
        <v>136</v>
      </c>
      <c r="H188" s="124" t="s">
        <v>135</v>
      </c>
      <c r="I188" s="123">
        <v>1000</v>
      </c>
      <c r="J188" s="123">
        <v>0</v>
      </c>
      <c r="K188" s="123">
        <v>0</v>
      </c>
      <c r="L188" s="123">
        <f t="shared" si="7"/>
        <v>1000</v>
      </c>
    </row>
    <row r="189" spans="1:12" ht="15.75" hidden="1" outlineLevel="2">
      <c r="A189" s="124" t="s">
        <v>139</v>
      </c>
      <c r="B189" s="124" t="s">
        <v>70</v>
      </c>
      <c r="C189" s="124" t="s">
        <v>140</v>
      </c>
      <c r="D189" s="124" t="s">
        <v>16</v>
      </c>
      <c r="E189" s="124" t="s">
        <v>93</v>
      </c>
      <c r="F189" s="124" t="s">
        <v>137</v>
      </c>
      <c r="G189" s="124" t="s">
        <v>136</v>
      </c>
      <c r="H189" s="124" t="s">
        <v>135</v>
      </c>
      <c r="I189" s="123">
        <v>2500</v>
      </c>
      <c r="J189" s="123">
        <v>0</v>
      </c>
      <c r="K189" s="123">
        <v>0</v>
      </c>
      <c r="L189" s="123">
        <f t="shared" si="7"/>
        <v>2500</v>
      </c>
    </row>
    <row r="190" spans="1:12" ht="15.75" hidden="1" outlineLevel="2">
      <c r="A190" s="124" t="s">
        <v>139</v>
      </c>
      <c r="B190" s="124" t="s">
        <v>70</v>
      </c>
      <c r="C190" s="124" t="s">
        <v>140</v>
      </c>
      <c r="D190" s="124" t="s">
        <v>16</v>
      </c>
      <c r="E190" s="124" t="s">
        <v>99</v>
      </c>
      <c r="F190" s="124" t="s">
        <v>137</v>
      </c>
      <c r="G190" s="124" t="s">
        <v>136</v>
      </c>
      <c r="H190" s="124" t="s">
        <v>135</v>
      </c>
      <c r="I190" s="123">
        <v>2000</v>
      </c>
      <c r="J190" s="123">
        <v>0</v>
      </c>
      <c r="K190" s="123">
        <v>2116</v>
      </c>
      <c r="L190" s="123">
        <f t="shared" si="7"/>
        <v>-116</v>
      </c>
    </row>
    <row r="191" spans="1:12" ht="15.75" hidden="1" outlineLevel="2">
      <c r="A191" s="124" t="s">
        <v>139</v>
      </c>
      <c r="B191" s="124" t="s">
        <v>70</v>
      </c>
      <c r="C191" s="124" t="s">
        <v>56</v>
      </c>
      <c r="D191" s="124" t="s">
        <v>16</v>
      </c>
      <c r="E191" s="124" t="s">
        <v>93</v>
      </c>
      <c r="F191" s="124" t="s">
        <v>137</v>
      </c>
      <c r="G191" s="124" t="s">
        <v>136</v>
      </c>
      <c r="H191" s="124" t="s">
        <v>135</v>
      </c>
      <c r="I191" s="123">
        <v>27000</v>
      </c>
      <c r="J191" s="123">
        <v>1201.5</v>
      </c>
      <c r="K191" s="123">
        <v>5395.55</v>
      </c>
      <c r="L191" s="123">
        <f t="shared" si="7"/>
        <v>20402.95</v>
      </c>
    </row>
    <row r="192" spans="1:12" ht="15.75" hidden="1" outlineLevel="2">
      <c r="A192" s="124" t="s">
        <v>139</v>
      </c>
      <c r="B192" s="124" t="s">
        <v>70</v>
      </c>
      <c r="C192" s="124" t="s">
        <v>56</v>
      </c>
      <c r="D192" s="124" t="s">
        <v>16</v>
      </c>
      <c r="E192" s="124" t="s">
        <v>99</v>
      </c>
      <c r="F192" s="124" t="s">
        <v>137</v>
      </c>
      <c r="G192" s="124" t="s">
        <v>136</v>
      </c>
      <c r="H192" s="124" t="s">
        <v>135</v>
      </c>
      <c r="I192" s="123">
        <v>1500</v>
      </c>
      <c r="J192" s="123">
        <v>0</v>
      </c>
      <c r="K192" s="123">
        <v>1500</v>
      </c>
      <c r="L192" s="123">
        <f t="shared" si="7"/>
        <v>0</v>
      </c>
    </row>
    <row r="193" spans="1:12" ht="15.75" hidden="1" outlineLevel="2">
      <c r="A193" s="124" t="s">
        <v>139</v>
      </c>
      <c r="B193" s="124" t="s">
        <v>70</v>
      </c>
      <c r="C193" s="124" t="s">
        <v>147</v>
      </c>
      <c r="D193" s="124" t="s">
        <v>16</v>
      </c>
      <c r="E193" s="124" t="s">
        <v>93</v>
      </c>
      <c r="F193" s="124" t="s">
        <v>137</v>
      </c>
      <c r="G193" s="124" t="s">
        <v>136</v>
      </c>
      <c r="H193" s="124" t="s">
        <v>135</v>
      </c>
      <c r="I193" s="123">
        <v>4000</v>
      </c>
      <c r="J193" s="123">
        <v>0</v>
      </c>
      <c r="K193" s="123">
        <v>369.58</v>
      </c>
      <c r="L193" s="123">
        <f t="shared" si="7"/>
        <v>3630.42</v>
      </c>
    </row>
    <row r="194" spans="1:12" ht="15.75" outlineLevel="1" collapsed="1">
      <c r="A194" s="124"/>
      <c r="B194" s="127" t="s">
        <v>202</v>
      </c>
      <c r="C194" s="124"/>
      <c r="D194" s="124"/>
      <c r="E194" s="124"/>
      <c r="F194" s="124"/>
      <c r="G194" s="124"/>
      <c r="H194" s="124"/>
      <c r="I194" s="128">
        <f>SUBTOTAL(9,I182:I193)</f>
        <v>251712</v>
      </c>
      <c r="J194" s="123">
        <f>SUBTOTAL(9,J182:J193)</f>
        <v>65720.27</v>
      </c>
      <c r="K194" s="123">
        <f>SUBTOTAL(9,K182:K193)</f>
        <v>9381.1299999999992</v>
      </c>
      <c r="L194" s="123">
        <f>SUBTOTAL(9,L182:L193)</f>
        <v>176610.60000000003</v>
      </c>
    </row>
    <row r="195" spans="1:12" ht="15.75">
      <c r="A195" s="124"/>
      <c r="B195" s="127" t="s">
        <v>203</v>
      </c>
      <c r="C195" s="124"/>
      <c r="D195" s="124"/>
      <c r="E195" s="124"/>
      <c r="F195" s="124"/>
      <c r="G195" s="124"/>
      <c r="H195" s="124"/>
      <c r="I195" s="128">
        <f>SUBTOTAL(9,I2:I193)</f>
        <v>5858233.4100000011</v>
      </c>
      <c r="J195" s="123">
        <f>SUBTOTAL(9,J2:J193)</f>
        <v>1766713.9999999993</v>
      </c>
      <c r="K195" s="123">
        <f>SUBTOTAL(9,K2:K193)</f>
        <v>180286.47000000003</v>
      </c>
      <c r="L195" s="123">
        <f>SUBTOTAL(9,L2:L193)</f>
        <v>3911232.939999999</v>
      </c>
    </row>
  </sheetData>
  <sortState ref="A2:L183">
    <sortCondition ref="B2"/>
  </sortState>
  <pageMargins left="0.7" right="0.7" top="1" bottom="0.75" header="0.3" footer="0.3"/>
  <pageSetup scale="97" fitToHeight="0" orientation="landscape" r:id="rId1"/>
  <headerFooter>
    <oddHeader>&amp;L&amp;F&amp;R&amp;A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REVENUE</vt:lpstr>
      <vt:lpstr>APPROPRIATIONS</vt:lpstr>
      <vt:lpstr>Rev-Detail</vt:lpstr>
      <vt:lpstr>INCREASE(DECREASE)</vt:lpstr>
      <vt:lpstr>MOVEMENT</vt:lpstr>
      <vt:lpstr>TRANSFERS</vt:lpstr>
      <vt:lpstr>RV</vt:lpstr>
      <vt:lpstr>XP</vt:lpstr>
      <vt:lpstr>'INCREASE(DECREASE)'!OBJECT</vt:lpstr>
      <vt:lpstr>MOVEMENT!OBJECT</vt:lpstr>
      <vt:lpstr>APPROPRIATIONS!Print_Area</vt:lpstr>
      <vt:lpstr>'INCREASE(DECREASE)'!Print_Area</vt:lpstr>
      <vt:lpstr>MOVEMENT!Print_Area</vt:lpstr>
      <vt:lpstr>REVENUE!Print_Area</vt:lpstr>
      <vt:lpstr>APPROPRIATIONS!Print_Titles</vt:lpstr>
      <vt:lpstr>'INCREASE(DECREASE)'!Print_Titles</vt:lpstr>
      <vt:lpstr>MOVEMENT!Print_Titles</vt:lpstr>
      <vt:lpstr>REVENUE!Print_Titles</vt:lpstr>
      <vt:lpstr>RV!Print_Titles</vt:lpstr>
      <vt:lpstr>TRANSFERS!Print_Titles</vt:lpstr>
      <vt:lpstr>XP!Print_Titles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AMENDMENT</dc:title>
  <dc:creator>Karen Leathers</dc:creator>
  <cp:lastModifiedBy>Karen L. O'Steen</cp:lastModifiedBy>
  <cp:lastPrinted>2017-11-21T18:47:59Z</cp:lastPrinted>
  <dcterms:created xsi:type="dcterms:W3CDTF">1998-06-29T20:35:37Z</dcterms:created>
  <dcterms:modified xsi:type="dcterms:W3CDTF">2017-11-28T19:06:55Z</dcterms:modified>
</cp:coreProperties>
</file>