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Budget\Department Documents\BUDGET\FY 2018\AMENDMENTS\"/>
    </mc:Choice>
  </mc:AlternateContent>
  <bookViews>
    <workbookView xWindow="120" yWindow="45" windowWidth="18960" windowHeight="12015" activeTab="1"/>
  </bookViews>
  <sheets>
    <sheet name="Revenue" sheetId="2" r:id="rId1"/>
    <sheet name="Appropriations" sheetId="3" r:id="rId2"/>
    <sheet name="RV" sheetId="5" r:id="rId3"/>
    <sheet name="XP" sheetId="4" r:id="rId4"/>
  </sheets>
  <definedNames>
    <definedName name="_xlnm._FilterDatabase" localSheetId="3" hidden="1">XP!$A$1:$M$38</definedName>
    <definedName name="_xlnm.Print_Area" localSheetId="1">Appropriations!$A$1:$E$14</definedName>
    <definedName name="_xlnm.Print_Area" localSheetId="0">Revenue!$A$1:$E$20</definedName>
  </definedNames>
  <calcPr calcId="152511"/>
</workbook>
</file>

<file path=xl/calcChain.xml><?xml version="1.0" encoding="utf-8"?>
<calcChain xmlns="http://schemas.openxmlformats.org/spreadsheetml/2006/main">
  <c r="M39" i="4" l="1"/>
  <c r="L39" i="4"/>
  <c r="K39" i="4"/>
  <c r="J39" i="4"/>
  <c r="L37" i="4"/>
  <c r="K37" i="4"/>
  <c r="J37" i="4"/>
  <c r="L33" i="4"/>
  <c r="K33" i="4"/>
  <c r="J33" i="4"/>
  <c r="L24" i="4"/>
  <c r="K24" i="4"/>
  <c r="J24" i="4"/>
  <c r="L20" i="4"/>
  <c r="K20" i="4"/>
  <c r="J20" i="4"/>
  <c r="L16" i="4"/>
  <c r="K16" i="4"/>
  <c r="J16" i="4"/>
  <c r="M5" i="4"/>
  <c r="L5" i="4"/>
  <c r="K5" i="4"/>
  <c r="J5" i="4"/>
  <c r="L3" i="4"/>
  <c r="L40" i="4" s="1"/>
  <c r="K3" i="4"/>
  <c r="K40" i="4" s="1"/>
  <c r="J3" i="4"/>
  <c r="J40" i="4" s="1"/>
  <c r="L10" i="5"/>
  <c r="L9" i="5"/>
  <c r="L8" i="5"/>
  <c r="L7" i="5"/>
  <c r="L6" i="5"/>
  <c r="L5" i="5"/>
  <c r="L4" i="5"/>
  <c r="L3" i="5"/>
  <c r="L2" i="5"/>
  <c r="M2" i="4"/>
  <c r="M4" i="4"/>
  <c r="M6" i="4"/>
  <c r="M7" i="4"/>
  <c r="M16" i="4" s="1"/>
  <c r="M8" i="4"/>
  <c r="M9" i="4"/>
  <c r="M10" i="4"/>
  <c r="M11" i="4"/>
  <c r="M12" i="4"/>
  <c r="M13" i="4"/>
  <c r="M14" i="4"/>
  <c r="M15" i="4"/>
  <c r="M17" i="4"/>
  <c r="M20" i="4" s="1"/>
  <c r="M18" i="4"/>
  <c r="M19" i="4"/>
  <c r="M21" i="4"/>
  <c r="M24" i="4" s="1"/>
  <c r="M22" i="4"/>
  <c r="M23" i="4"/>
  <c r="M25" i="4"/>
  <c r="M26" i="4"/>
  <c r="M33" i="4" s="1"/>
  <c r="M27" i="4"/>
  <c r="M28" i="4"/>
  <c r="M29" i="4"/>
  <c r="M30" i="4"/>
  <c r="M31" i="4"/>
  <c r="M32" i="4"/>
  <c r="M34" i="4"/>
  <c r="M35" i="4"/>
  <c r="M37" i="4" s="1"/>
  <c r="M36" i="4"/>
  <c r="M38" i="4"/>
  <c r="M3" i="4" l="1"/>
  <c r="M40" i="4" s="1"/>
  <c r="D13" i="3" l="1"/>
  <c r="E7" i="2" l="1"/>
  <c r="C7" i="2"/>
  <c r="E15" i="2" l="1"/>
  <c r="C15" i="2"/>
  <c r="D11" i="2"/>
  <c r="D7" i="3" l="1"/>
  <c r="D12" i="3"/>
  <c r="E11" i="3"/>
  <c r="C11" i="3"/>
  <c r="C14" i="3" s="1"/>
  <c r="D10" i="3"/>
  <c r="D9" i="3"/>
  <c r="D8" i="3"/>
  <c r="D6" i="3"/>
  <c r="D5" i="3"/>
  <c r="D4" i="3"/>
  <c r="D3" i="3"/>
  <c r="D19" i="2"/>
  <c r="D18" i="2"/>
  <c r="D16" i="2"/>
  <c r="D14" i="2"/>
  <c r="D13" i="2"/>
  <c r="D12" i="2"/>
  <c r="E10" i="2"/>
  <c r="C10" i="2"/>
  <c r="D9" i="2"/>
  <c r="D8" i="2"/>
  <c r="D6" i="2"/>
  <c r="D5" i="2"/>
  <c r="D4" i="2"/>
  <c r="D3" i="2"/>
  <c r="D7" i="2" l="1"/>
  <c r="D15" i="2"/>
  <c r="C17" i="2"/>
  <c r="C20" i="2" s="1"/>
  <c r="E17" i="2"/>
  <c r="E20" i="2" s="1"/>
  <c r="E17" i="3" s="1"/>
  <c r="D10" i="2"/>
  <c r="D11" i="3"/>
  <c r="E14" i="3" l="1"/>
  <c r="D14" i="3" s="1"/>
  <c r="D17" i="2"/>
  <c r="D20" i="2" s="1"/>
  <c r="E19" i="3" l="1"/>
</calcChain>
</file>

<file path=xl/sharedStrings.xml><?xml version="1.0" encoding="utf-8"?>
<sst xmlns="http://schemas.openxmlformats.org/spreadsheetml/2006/main" count="428" uniqueCount="113">
  <si>
    <t>2620</t>
  </si>
  <si>
    <t>INCREASE (DECREASE)</t>
  </si>
  <si>
    <t xml:space="preserve">  National School Lunch Act (3260,3264)</t>
  </si>
  <si>
    <t xml:space="preserve">  USDA Donated Commodities (3265)</t>
  </si>
  <si>
    <t xml:space="preserve">  Cash In Lieu Of Commodities (3266)</t>
  </si>
  <si>
    <t xml:space="preserve">  Miscellaneous Federal thru State (3267)</t>
  </si>
  <si>
    <t>TOTAL FEDERAL</t>
  </si>
  <si>
    <t xml:space="preserve">  School Breakfast Supplement (3337)</t>
  </si>
  <si>
    <t xml:space="preserve">  School Lunch Supplement (3338)</t>
  </si>
  <si>
    <t>TOTAL STATE</t>
  </si>
  <si>
    <t xml:space="preserve">  Food Service Sales (3450)</t>
  </si>
  <si>
    <t xml:space="preserve">  Interest (3431)</t>
  </si>
  <si>
    <t xml:space="preserve">  Miscellaneous (3495)</t>
  </si>
  <si>
    <t xml:space="preserve">  Prior Year Refund/Write-Off  (3497)</t>
  </si>
  <si>
    <t>TOTAL LOCAL</t>
  </si>
  <si>
    <t>RESERVE FOR INVENTORIES</t>
  </si>
  <si>
    <t>ACCT #</t>
  </si>
  <si>
    <t>CURRENT BUDGET</t>
  </si>
  <si>
    <t>REVISED BUDGET</t>
  </si>
  <si>
    <t>SALARIES</t>
  </si>
  <si>
    <t>EMPLOYEE BENEFITS</t>
  </si>
  <si>
    <t>PURCHASED SERVICES</t>
  </si>
  <si>
    <t>ENERGY SERVICES</t>
  </si>
  <si>
    <t>MATERIALS &amp; SUPPLIES</t>
  </si>
  <si>
    <t>CAPITAL OUTLAY</t>
  </si>
  <si>
    <t>OTHER EXPENSES</t>
  </si>
  <si>
    <t>TRANSFER TO GENERAL FUND</t>
  </si>
  <si>
    <t>2700</t>
  </si>
  <si>
    <t>TOTAL REVENUES</t>
  </si>
  <si>
    <t>TOTAL REVENUE AND FUND BALANCE</t>
  </si>
  <si>
    <t>FOOD SERVICE</t>
  </si>
  <si>
    <t>TOTAL APPROPRIATIONS</t>
  </si>
  <si>
    <t>TOTAL APPROPRIATIONS AND FUND BALANCE</t>
  </si>
  <si>
    <t>Transfer From General Fund (Beverage Contract)</t>
  </si>
  <si>
    <t>Reserve for Inventories</t>
  </si>
  <si>
    <t>Fund Balance July 1, 2017</t>
  </si>
  <si>
    <t>AMENDMENT 2018-F-01     ST. JOHNS COUNTY SCHOOL DISTRICT FY 2017-2018 APPROPRIATIONS BUDGET     OCTOBER 2017</t>
  </si>
  <si>
    <t>AMENDMENT 2018-F-01     ST. JOHNS COUNTY SCHOOL DISTRICT FY 2017-2018 REVENUE BUDGET     OCTOBER 2017</t>
  </si>
  <si>
    <t>FY 2017-2018 BUDGET</t>
  </si>
  <si>
    <t>FY 2017-2018 REVISED BUDGET AS OF OCTOBER</t>
  </si>
  <si>
    <t>RESTRICTED FUND BALANCE JUNE 30, 2018</t>
  </si>
  <si>
    <t>00</t>
  </si>
  <si>
    <t>000</t>
  </si>
  <si>
    <t>0000</t>
  </si>
  <si>
    <t>9760</t>
  </si>
  <si>
    <t>910</t>
  </si>
  <si>
    <t>9700</t>
  </si>
  <si>
    <t>410</t>
  </si>
  <si>
    <t>790</t>
  </si>
  <si>
    <t>7600</t>
  </si>
  <si>
    <t>750</t>
  </si>
  <si>
    <t>730</t>
  </si>
  <si>
    <t>692</t>
  </si>
  <si>
    <t>682</t>
  </si>
  <si>
    <t>644</t>
  </si>
  <si>
    <t>643</t>
  </si>
  <si>
    <t>642</t>
  </si>
  <si>
    <t>641</t>
  </si>
  <si>
    <t>622</t>
  </si>
  <si>
    <t>621</t>
  </si>
  <si>
    <t>580</t>
  </si>
  <si>
    <t>570</t>
  </si>
  <si>
    <t>510</t>
  </si>
  <si>
    <t>450</t>
  </si>
  <si>
    <t>420</t>
  </si>
  <si>
    <t>392</t>
  </si>
  <si>
    <t>391</t>
  </si>
  <si>
    <t>390</t>
  </si>
  <si>
    <t>373</t>
  </si>
  <si>
    <t>370</t>
  </si>
  <si>
    <t>369</t>
  </si>
  <si>
    <t>360</t>
  </si>
  <si>
    <t>350</t>
  </si>
  <si>
    <t>330</t>
  </si>
  <si>
    <t>320</t>
  </si>
  <si>
    <t>200</t>
  </si>
  <si>
    <t>100</t>
  </si>
  <si>
    <t>Balance</t>
  </si>
  <si>
    <t>Encumbrance</t>
  </si>
  <si>
    <t>Actual</t>
  </si>
  <si>
    <t>Budget</t>
  </si>
  <si>
    <t>Yr</t>
  </si>
  <si>
    <t>Proj</t>
  </si>
  <si>
    <t>Grnt</t>
  </si>
  <si>
    <t>Prog</t>
  </si>
  <si>
    <t>Cntr</t>
  </si>
  <si>
    <t>Obj</t>
  </si>
  <si>
    <t>Fnct</t>
  </si>
  <si>
    <t>Fund</t>
  </si>
  <si>
    <t>534</t>
  </si>
  <si>
    <t>3495</t>
  </si>
  <si>
    <t>3450</t>
  </si>
  <si>
    <t>3431</t>
  </si>
  <si>
    <t>3338</t>
  </si>
  <si>
    <t>3337</t>
  </si>
  <si>
    <t>3267</t>
  </si>
  <si>
    <t>3265</t>
  </si>
  <si>
    <t>3260</t>
  </si>
  <si>
    <t>MOBJ</t>
  </si>
  <si>
    <t>300</t>
  </si>
  <si>
    <t>400</t>
  </si>
  <si>
    <t>500</t>
  </si>
  <si>
    <t>100 Total</t>
  </si>
  <si>
    <t>200 Total</t>
  </si>
  <si>
    <t>300 Total</t>
  </si>
  <si>
    <t>400 Total</t>
  </si>
  <si>
    <t>500 Total</t>
  </si>
  <si>
    <t>910 Total</t>
  </si>
  <si>
    <t>Grand Total</t>
  </si>
  <si>
    <t>600</t>
  </si>
  <si>
    <t>700</t>
  </si>
  <si>
    <t>600 Total</t>
  </si>
  <si>
    <t>700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</si>
</sst>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2"/>
      <color rgb="FF006100"/>
      <name val="Tahoma"/>
      <family val="2"/>
    </font>
    <font>
      <sz val="12"/>
      <color rgb="FF9C0006"/>
      <name val="Tahoma"/>
      <family val="2"/>
    </font>
    <font>
      <sz val="12"/>
      <color rgb="FF9C6500"/>
      <name val="Tahoma"/>
      <family val="2"/>
    </font>
    <font>
      <sz val="12"/>
      <color rgb="FF3F3F76"/>
      <name val="Tahoma"/>
      <family val="2"/>
    </font>
    <font>
      <b/>
      <sz val="12"/>
      <color rgb="FF3F3F3F"/>
      <name val="Tahoma"/>
      <family val="2"/>
    </font>
    <font>
      <b/>
      <sz val="12"/>
      <color rgb="FFFA7D00"/>
      <name val="Tahoma"/>
      <family val="2"/>
    </font>
    <font>
      <sz val="12"/>
      <color rgb="FFFA7D00"/>
      <name val="Tahoma"/>
      <family val="2"/>
    </font>
    <font>
      <b/>
      <sz val="12"/>
      <color theme="0"/>
      <name val="Tahoma"/>
      <family val="2"/>
    </font>
    <font>
      <sz val="12"/>
      <color rgb="FFFF0000"/>
      <name val="Tahoma"/>
      <family val="2"/>
    </font>
    <font>
      <i/>
      <sz val="12"/>
      <color rgb="FF7F7F7F"/>
      <name val="Tahoma"/>
      <family val="2"/>
    </font>
    <font>
      <b/>
      <sz val="12"/>
      <color theme="1"/>
      <name val="Tahoma"/>
      <family val="2"/>
    </font>
    <font>
      <sz val="12"/>
      <color theme="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u/>
      <sz val="12"/>
      <name val="Tahoma"/>
      <family val="2"/>
    </font>
    <font>
      <sz val="12"/>
      <name val="Bookman Old Style"/>
      <family val="1"/>
    </font>
    <font>
      <b/>
      <sz val="12"/>
      <name val="Bookman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21" fillId="0" borderId="0"/>
    <xf numFmtId="0" fontId="22" fillId="0" borderId="0"/>
  </cellStyleXfs>
  <cellXfs count="49">
    <xf numFmtId="0" fontId="0" fillId="0" borderId="0" xfId="0"/>
    <xf numFmtId="0" fontId="18" fillId="0" borderId="0" xfId="42"/>
    <xf numFmtId="44" fontId="0" fillId="0" borderId="11" xfId="43" applyFont="1" applyBorder="1"/>
    <xf numFmtId="44" fontId="0" fillId="0" borderId="12" xfId="43" applyFont="1" applyBorder="1"/>
    <xf numFmtId="0" fontId="18" fillId="0" borderId="0" xfId="42" applyAlignment="1">
      <alignment horizontal="center"/>
    </xf>
    <xf numFmtId="44" fontId="18" fillId="0" borderId="0" xfId="42" applyNumberFormat="1"/>
    <xf numFmtId="43" fontId="18" fillId="0" borderId="0" xfId="42" applyNumberFormat="1"/>
    <xf numFmtId="0" fontId="18" fillId="0" borderId="0" xfId="42" applyFont="1"/>
    <xf numFmtId="0" fontId="18" fillId="0" borderId="0" xfId="42" applyFont="1" applyAlignment="1">
      <alignment horizontal="center"/>
    </xf>
    <xf numFmtId="0" fontId="23" fillId="0" borderId="10" xfId="42" applyFont="1" applyFill="1" applyBorder="1" applyAlignment="1">
      <alignment horizontal="center" vertical="center" wrapText="1"/>
    </xf>
    <xf numFmtId="0" fontId="19" fillId="0" borderId="10" xfId="42" applyFont="1" applyFill="1" applyBorder="1" applyAlignment="1">
      <alignment horizontal="center" vertical="center" wrapText="1"/>
    </xf>
    <xf numFmtId="43" fontId="18" fillId="0" borderId="0" xfId="42" applyNumberFormat="1" applyAlignment="1">
      <alignment vertical="center"/>
    </xf>
    <xf numFmtId="0" fontId="18" fillId="0" borderId="0" xfId="42" applyAlignment="1">
      <alignment vertical="center"/>
    </xf>
    <xf numFmtId="0" fontId="24" fillId="0" borderId="16" xfId="42" applyFont="1" applyFill="1" applyBorder="1" applyAlignment="1">
      <alignment vertical="center"/>
    </xf>
    <xf numFmtId="0" fontId="19" fillId="0" borderId="17" xfId="42" applyFont="1" applyFill="1" applyBorder="1" applyAlignment="1">
      <alignment horizontal="center" vertical="center" wrapText="1"/>
    </xf>
    <xf numFmtId="44" fontId="0" fillId="0" borderId="19" xfId="43" applyFont="1" applyBorder="1"/>
    <xf numFmtId="0" fontId="19" fillId="0" borderId="18" xfId="42" applyFont="1" applyFill="1" applyBorder="1" applyAlignment="1">
      <alignment horizontal="right"/>
    </xf>
    <xf numFmtId="44" fontId="0" fillId="0" borderId="20" xfId="43" applyFont="1" applyBorder="1"/>
    <xf numFmtId="44" fontId="0" fillId="0" borderId="21" xfId="43" applyFont="1" applyBorder="1"/>
    <xf numFmtId="0" fontId="19" fillId="0" borderId="22" xfId="42" applyFont="1" applyFill="1" applyBorder="1" applyAlignment="1">
      <alignment horizontal="right" wrapText="1"/>
    </xf>
    <xf numFmtId="0" fontId="19" fillId="0" borderId="10" xfId="42" applyFont="1" applyFill="1" applyBorder="1" applyAlignment="1">
      <alignment horizontal="center" vertical="center"/>
    </xf>
    <xf numFmtId="0" fontId="19" fillId="0" borderId="10" xfId="42" applyFont="1" applyFill="1" applyBorder="1" applyAlignment="1">
      <alignment vertical="center"/>
    </xf>
    <xf numFmtId="0" fontId="19" fillId="0" borderId="17" xfId="42" applyFont="1" applyFill="1" applyBorder="1" applyAlignment="1">
      <alignment vertical="center"/>
    </xf>
    <xf numFmtId="44" fontId="0" fillId="0" borderId="24" xfId="43" applyFont="1" applyBorder="1"/>
    <xf numFmtId="0" fontId="18" fillId="0" borderId="18" xfId="42" applyFont="1" applyFill="1" applyBorder="1"/>
    <xf numFmtId="0" fontId="20" fillId="0" borderId="18" xfId="42" applyFont="1" applyFill="1" applyBorder="1" applyAlignment="1">
      <alignment horizontal="right"/>
    </xf>
    <xf numFmtId="0" fontId="20" fillId="0" borderId="0" xfId="42" applyFont="1"/>
    <xf numFmtId="0" fontId="18" fillId="0" borderId="11" xfId="42" applyFont="1" applyFill="1" applyBorder="1" applyAlignment="1">
      <alignment horizontal="center"/>
    </xf>
    <xf numFmtId="0" fontId="18" fillId="0" borderId="23" xfId="42" applyFont="1" applyFill="1" applyBorder="1" applyAlignment="1">
      <alignment horizontal="center" wrapText="1"/>
    </xf>
    <xf numFmtId="49" fontId="18" fillId="0" borderId="11" xfId="42" applyNumberFormat="1" applyFont="1" applyBorder="1" applyAlignment="1">
      <alignment horizontal="center"/>
    </xf>
    <xf numFmtId="0" fontId="18" fillId="0" borderId="23" xfId="42" applyFont="1" applyBorder="1" applyAlignment="1">
      <alignment horizontal="center"/>
    </xf>
    <xf numFmtId="0" fontId="18" fillId="0" borderId="18" xfId="42" applyFont="1" applyFill="1" applyBorder="1" applyAlignment="1">
      <alignment horizontal="left" indent="1"/>
    </xf>
    <xf numFmtId="0" fontId="26" fillId="0" borderId="18" xfId="42" applyFont="1" applyFill="1" applyBorder="1" applyAlignment="1">
      <alignment horizontal="left" indent="1"/>
    </xf>
    <xf numFmtId="0" fontId="18" fillId="0" borderId="18" xfId="42" applyFont="1" applyFill="1" applyBorder="1" applyAlignment="1">
      <alignment horizontal="left" wrapText="1" indent="1"/>
    </xf>
    <xf numFmtId="0" fontId="20" fillId="0" borderId="22" xfId="42" applyFont="1" applyFill="1" applyBorder="1" applyAlignment="1">
      <alignment horizontal="right"/>
    </xf>
    <xf numFmtId="0" fontId="24" fillId="0" borderId="16" xfId="42" applyFont="1" applyFill="1" applyBorder="1" applyAlignment="1">
      <alignment horizontal="left" vertical="center"/>
    </xf>
    <xf numFmtId="0" fontId="25" fillId="0" borderId="13" xfId="42" applyFont="1" applyBorder="1" applyAlignment="1">
      <alignment horizontal="center" shrinkToFit="1"/>
    </xf>
    <xf numFmtId="0" fontId="25" fillId="0" borderId="14" xfId="42" applyFont="1" applyBorder="1" applyAlignment="1">
      <alignment horizontal="center" shrinkToFit="1"/>
    </xf>
    <xf numFmtId="0" fontId="25" fillId="0" borderId="15" xfId="42" applyFont="1" applyBorder="1" applyAlignment="1">
      <alignment horizontal="center" shrinkToFit="1"/>
    </xf>
    <xf numFmtId="0" fontId="24" fillId="0" borderId="13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  <xf numFmtId="0" fontId="27" fillId="0" borderId="0" xfId="44" applyFont="1"/>
    <xf numFmtId="43" fontId="27" fillId="0" borderId="0" xfId="44" applyNumberFormat="1" applyFont="1"/>
    <xf numFmtId="49" fontId="27" fillId="0" borderId="0" xfId="44" applyNumberFormat="1" applyFont="1"/>
    <xf numFmtId="43" fontId="28" fillId="33" borderId="25" xfId="44" applyNumberFormat="1" applyFont="1" applyFill="1" applyBorder="1" applyAlignment="1">
      <alignment horizontal="center"/>
    </xf>
    <xf numFmtId="49" fontId="28" fillId="33" borderId="25" xfId="44" applyNumberFormat="1" applyFont="1" applyFill="1" applyBorder="1" applyAlignment="1">
      <alignment horizontal="center"/>
    </xf>
    <xf numFmtId="49" fontId="28" fillId="0" borderId="0" xfId="44" applyNumberFormat="1" applyFont="1"/>
    <xf numFmtId="43" fontId="28" fillId="0" borderId="0" xfId="44" applyNumberFormat="1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 4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workbookViewId="0">
      <selection activeCell="E20" sqref="E20"/>
    </sheetView>
  </sheetViews>
  <sheetFormatPr defaultRowHeight="39.950000000000003" customHeight="1" x14ac:dyDescent="0.2"/>
  <cols>
    <col min="1" max="1" width="51.33203125" style="1" customWidth="1"/>
    <col min="2" max="2" width="9.21875" style="4" customWidth="1"/>
    <col min="3" max="5" width="30.77734375" style="1" customWidth="1"/>
    <col min="6" max="6" width="13.109375" style="6" bestFit="1" customWidth="1"/>
    <col min="7" max="16384" width="8.88671875" style="1"/>
  </cols>
  <sheetData>
    <row r="1" spans="1:6" ht="39.950000000000003" customHeight="1" x14ac:dyDescent="0.35">
      <c r="A1" s="36" t="s">
        <v>37</v>
      </c>
      <c r="B1" s="37"/>
      <c r="C1" s="37"/>
      <c r="D1" s="37"/>
      <c r="E1" s="38"/>
    </row>
    <row r="2" spans="1:6" s="12" customFormat="1" ht="39.950000000000003" customHeight="1" x14ac:dyDescent="0.2">
      <c r="A2" s="13" t="s">
        <v>30</v>
      </c>
      <c r="B2" s="9" t="s">
        <v>16</v>
      </c>
      <c r="C2" s="10" t="s">
        <v>38</v>
      </c>
      <c r="D2" s="10" t="s">
        <v>1</v>
      </c>
      <c r="E2" s="14" t="s">
        <v>39</v>
      </c>
      <c r="F2" s="11"/>
    </row>
    <row r="3" spans="1:6" ht="39.950000000000003" customHeight="1" x14ac:dyDescent="0.2">
      <c r="A3" s="24" t="s">
        <v>2</v>
      </c>
      <c r="B3" s="27">
        <v>3264</v>
      </c>
      <c r="C3" s="2">
        <v>4364200</v>
      </c>
      <c r="D3" s="2">
        <f>+E3-C3</f>
        <v>0</v>
      </c>
      <c r="E3" s="15">
        <v>4364200</v>
      </c>
    </row>
    <row r="4" spans="1:6" ht="39.950000000000003" customHeight="1" x14ac:dyDescent="0.2">
      <c r="A4" s="24" t="s">
        <v>3</v>
      </c>
      <c r="B4" s="27">
        <v>3265</v>
      </c>
      <c r="C4" s="2">
        <v>721455</v>
      </c>
      <c r="D4" s="2">
        <f>+E4-C4</f>
        <v>-105000</v>
      </c>
      <c r="E4" s="15">
        <v>616455</v>
      </c>
    </row>
    <row r="5" spans="1:6" ht="39.950000000000003" customHeight="1" x14ac:dyDescent="0.2">
      <c r="A5" s="24" t="s">
        <v>4</v>
      </c>
      <c r="B5" s="27">
        <v>3266</v>
      </c>
      <c r="C5" s="2">
        <v>0</v>
      </c>
      <c r="D5" s="2">
        <f>+E5-C5</f>
        <v>0</v>
      </c>
      <c r="E5" s="15">
        <v>0</v>
      </c>
    </row>
    <row r="6" spans="1:6" ht="39.950000000000003" customHeight="1" x14ac:dyDescent="0.2">
      <c r="A6" s="24" t="s">
        <v>5</v>
      </c>
      <c r="B6" s="27">
        <v>3267</v>
      </c>
      <c r="C6" s="2">
        <v>0</v>
      </c>
      <c r="D6" s="2">
        <f>+E6-C6</f>
        <v>105000</v>
      </c>
      <c r="E6" s="15">
        <v>105000</v>
      </c>
    </row>
    <row r="7" spans="1:6" ht="39.950000000000003" customHeight="1" thickBot="1" x14ac:dyDescent="0.25">
      <c r="A7" s="16" t="s">
        <v>6</v>
      </c>
      <c r="B7" s="27"/>
      <c r="C7" s="3">
        <f>SUM(C3:C6)</f>
        <v>5085655</v>
      </c>
      <c r="D7" s="3">
        <f>SUM(D3:D6)</f>
        <v>0</v>
      </c>
      <c r="E7" s="17">
        <f>SUM(E3:E6)</f>
        <v>5085655</v>
      </c>
    </row>
    <row r="8" spans="1:6" ht="39.950000000000003" customHeight="1" thickTop="1" x14ac:dyDescent="0.2">
      <c r="A8" s="24" t="s">
        <v>7</v>
      </c>
      <c r="B8" s="27">
        <v>3337</v>
      </c>
      <c r="C8" s="2">
        <v>24882</v>
      </c>
      <c r="D8" s="2">
        <f>+E8-C8</f>
        <v>0</v>
      </c>
      <c r="E8" s="15">
        <v>24882</v>
      </c>
    </row>
    <row r="9" spans="1:6" ht="39.950000000000003" customHeight="1" x14ac:dyDescent="0.2">
      <c r="A9" s="24" t="s">
        <v>8</v>
      </c>
      <c r="B9" s="27">
        <v>3338</v>
      </c>
      <c r="C9" s="2">
        <v>39086</v>
      </c>
      <c r="D9" s="2">
        <f>+E9-C9</f>
        <v>0</v>
      </c>
      <c r="E9" s="15">
        <v>39086</v>
      </c>
    </row>
    <row r="10" spans="1:6" ht="39.950000000000003" customHeight="1" thickBot="1" x14ac:dyDescent="0.25">
      <c r="A10" s="16" t="s">
        <v>9</v>
      </c>
      <c r="B10" s="27"/>
      <c r="C10" s="3">
        <f>SUM(C8:C9)</f>
        <v>63968</v>
      </c>
      <c r="D10" s="3">
        <f>SUM(D8:D9)</f>
        <v>0</v>
      </c>
      <c r="E10" s="17">
        <f>SUM(E8:E9)</f>
        <v>63968</v>
      </c>
    </row>
    <row r="11" spans="1:6" ht="39.950000000000003" customHeight="1" thickTop="1" x14ac:dyDescent="0.2">
      <c r="A11" s="24" t="s">
        <v>11</v>
      </c>
      <c r="B11" s="27">
        <v>3431</v>
      </c>
      <c r="C11" s="2">
        <v>30000</v>
      </c>
      <c r="D11" s="2">
        <f>+E11-C11</f>
        <v>0</v>
      </c>
      <c r="E11" s="15">
        <v>30000</v>
      </c>
    </row>
    <row r="12" spans="1:6" ht="39.950000000000003" customHeight="1" x14ac:dyDescent="0.2">
      <c r="A12" s="24" t="s">
        <v>10</v>
      </c>
      <c r="B12" s="27">
        <v>3450</v>
      </c>
      <c r="C12" s="2">
        <v>7263563</v>
      </c>
      <c r="D12" s="2">
        <f>+E12-C12</f>
        <v>0</v>
      </c>
      <c r="E12" s="15">
        <v>7263563</v>
      </c>
    </row>
    <row r="13" spans="1:6" ht="39.950000000000003" customHeight="1" x14ac:dyDescent="0.2">
      <c r="A13" s="24" t="s">
        <v>12</v>
      </c>
      <c r="B13" s="27">
        <v>3495</v>
      </c>
      <c r="C13" s="2">
        <v>250000</v>
      </c>
      <c r="D13" s="2">
        <f>+E13-C13</f>
        <v>0</v>
      </c>
      <c r="E13" s="15">
        <v>250000</v>
      </c>
    </row>
    <row r="14" spans="1:6" ht="39.950000000000003" customHeight="1" x14ac:dyDescent="0.2">
      <c r="A14" s="24" t="s">
        <v>13</v>
      </c>
      <c r="B14" s="27">
        <v>3497</v>
      </c>
      <c r="C14" s="2">
        <v>0</v>
      </c>
      <c r="D14" s="2">
        <f>+E14-C14</f>
        <v>0</v>
      </c>
      <c r="E14" s="15">
        <v>0</v>
      </c>
    </row>
    <row r="15" spans="1:6" ht="39.950000000000003" customHeight="1" thickBot="1" x14ac:dyDescent="0.25">
      <c r="A15" s="16" t="s">
        <v>14</v>
      </c>
      <c r="B15" s="27"/>
      <c r="C15" s="3">
        <f>SUM(C11:C14)</f>
        <v>7543563</v>
      </c>
      <c r="D15" s="3">
        <f t="shared" ref="D15:E15" si="0">SUM(D11:D14)</f>
        <v>0</v>
      </c>
      <c r="E15" s="18">
        <f t="shared" si="0"/>
        <v>7543563</v>
      </c>
    </row>
    <row r="16" spans="1:6" ht="39.950000000000003" customHeight="1" thickTop="1" x14ac:dyDescent="0.2">
      <c r="A16" s="24" t="s">
        <v>33</v>
      </c>
      <c r="B16" s="27">
        <v>3610</v>
      </c>
      <c r="C16" s="2">
        <v>0</v>
      </c>
      <c r="D16" s="2">
        <f>E16-C16</f>
        <v>0</v>
      </c>
      <c r="E16" s="15">
        <v>0</v>
      </c>
    </row>
    <row r="17" spans="1:5" ht="39.950000000000003" customHeight="1" thickBot="1" x14ac:dyDescent="0.25">
      <c r="A17" s="16" t="s">
        <v>28</v>
      </c>
      <c r="B17" s="27"/>
      <c r="C17" s="3">
        <f>C7+C10+C15+C16</f>
        <v>12693186</v>
      </c>
      <c r="D17" s="3">
        <f>D7+D10+D15+D16</f>
        <v>0</v>
      </c>
      <c r="E17" s="18">
        <f>E7+E10+E15+E16</f>
        <v>12693186</v>
      </c>
    </row>
    <row r="18" spans="1:5" ht="39.950000000000003" customHeight="1" thickTop="1" x14ac:dyDescent="0.2">
      <c r="A18" s="24" t="s">
        <v>34</v>
      </c>
      <c r="B18" s="27"/>
      <c r="C18" s="2"/>
      <c r="D18" s="2">
        <f>E18-C18</f>
        <v>0</v>
      </c>
      <c r="E18" s="15"/>
    </row>
    <row r="19" spans="1:5" ht="39.950000000000003" customHeight="1" x14ac:dyDescent="0.2">
      <c r="A19" s="24" t="s">
        <v>35</v>
      </c>
      <c r="B19" s="27"/>
      <c r="C19" s="2">
        <v>1176150.3600000001</v>
      </c>
      <c r="D19" s="2">
        <f>E19-C19</f>
        <v>0</v>
      </c>
      <c r="E19" s="15">
        <v>1176150.3600000001</v>
      </c>
    </row>
    <row r="20" spans="1:5" ht="39.950000000000003" customHeight="1" thickBot="1" x14ac:dyDescent="0.25">
      <c r="A20" s="19" t="s">
        <v>29</v>
      </c>
      <c r="B20" s="28"/>
      <c r="C20" s="3">
        <f>SUM(C17:C19)</f>
        <v>13869336.359999999</v>
      </c>
      <c r="D20" s="3">
        <f>SUM(D17:D19)</f>
        <v>0</v>
      </c>
      <c r="E20" s="17">
        <f>SUM(E17:E19)</f>
        <v>13869336.359999999</v>
      </c>
    </row>
  </sheetData>
  <mergeCells count="1">
    <mergeCell ref="A1:E1"/>
  </mergeCells>
  <printOptions horizontalCentered="1"/>
  <pageMargins left="1" right="1" top="1" bottom="1" header="0.5" footer="0.5"/>
  <pageSetup scale="56" orientation="landscape" r:id="rId1"/>
  <headerFooter scaleWithDoc="0" alignWithMargins="0">
    <oddFooter>&amp;L&amp;A&amp;CPage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workbookViewId="0">
      <pane ySplit="2" topLeftCell="A3" activePane="bottomLeft" state="frozen"/>
      <selection activeCell="A15" sqref="A15"/>
      <selection pane="bottomLeft" activeCell="B11" sqref="B11"/>
    </sheetView>
  </sheetViews>
  <sheetFormatPr defaultRowHeight="39.950000000000003" customHeight="1" x14ac:dyDescent="0.2"/>
  <cols>
    <col min="1" max="1" width="51.33203125" style="1" customWidth="1"/>
    <col min="2" max="2" width="8" style="4" bestFit="1" customWidth="1"/>
    <col min="3" max="5" width="30.77734375" style="1" customWidth="1"/>
    <col min="6" max="16384" width="8.88671875" style="1"/>
  </cols>
  <sheetData>
    <row r="1" spans="1:5" ht="39.950000000000003" customHeight="1" x14ac:dyDescent="0.2">
      <c r="A1" s="39" t="s">
        <v>36</v>
      </c>
      <c r="B1" s="40"/>
      <c r="C1" s="40"/>
      <c r="D1" s="40"/>
      <c r="E1" s="41"/>
    </row>
    <row r="2" spans="1:5" s="12" customFormat="1" ht="39.950000000000003" customHeight="1" x14ac:dyDescent="0.2">
      <c r="A2" s="35" t="s">
        <v>30</v>
      </c>
      <c r="B2" s="20" t="s">
        <v>16</v>
      </c>
      <c r="C2" s="21" t="s">
        <v>17</v>
      </c>
      <c r="D2" s="21" t="s">
        <v>1</v>
      </c>
      <c r="E2" s="22" t="s">
        <v>18</v>
      </c>
    </row>
    <row r="3" spans="1:5" ht="39.950000000000003" customHeight="1" x14ac:dyDescent="0.2">
      <c r="A3" s="31" t="s">
        <v>19</v>
      </c>
      <c r="B3" s="29" t="s">
        <v>76</v>
      </c>
      <c r="C3" s="2">
        <v>4082748</v>
      </c>
      <c r="D3" s="2">
        <f>E3-C3</f>
        <v>0</v>
      </c>
      <c r="E3" s="15">
        <v>4082748</v>
      </c>
    </row>
    <row r="4" spans="1:5" ht="39.950000000000003" customHeight="1" x14ac:dyDescent="0.2">
      <c r="A4" s="31" t="s">
        <v>20</v>
      </c>
      <c r="B4" s="29" t="s">
        <v>75</v>
      </c>
      <c r="C4" s="2">
        <v>2123029</v>
      </c>
      <c r="D4" s="2">
        <f t="shared" ref="D4:D10" si="0">E4-C4</f>
        <v>0</v>
      </c>
      <c r="E4" s="15">
        <v>2123029</v>
      </c>
    </row>
    <row r="5" spans="1:5" ht="39.950000000000003" customHeight="1" x14ac:dyDescent="0.2">
      <c r="A5" s="31" t="s">
        <v>21</v>
      </c>
      <c r="B5" s="29" t="s">
        <v>99</v>
      </c>
      <c r="C5" s="2">
        <v>228450</v>
      </c>
      <c r="D5" s="2">
        <f t="shared" si="0"/>
        <v>0</v>
      </c>
      <c r="E5" s="15">
        <v>228450</v>
      </c>
    </row>
    <row r="6" spans="1:5" ht="39.950000000000003" customHeight="1" x14ac:dyDescent="0.2">
      <c r="A6" s="31" t="s">
        <v>22</v>
      </c>
      <c r="B6" s="29" t="s">
        <v>100</v>
      </c>
      <c r="C6" s="2">
        <v>113000</v>
      </c>
      <c r="D6" s="2">
        <f t="shared" si="0"/>
        <v>0</v>
      </c>
      <c r="E6" s="15">
        <v>113000</v>
      </c>
    </row>
    <row r="7" spans="1:5" ht="39.950000000000003" customHeight="1" x14ac:dyDescent="0.2">
      <c r="A7" s="32" t="s">
        <v>23</v>
      </c>
      <c r="B7" s="29" t="s">
        <v>101</v>
      </c>
      <c r="C7" s="2">
        <v>5517293</v>
      </c>
      <c r="D7" s="2">
        <f t="shared" si="0"/>
        <v>-5000</v>
      </c>
      <c r="E7" s="15">
        <v>5512293</v>
      </c>
    </row>
    <row r="8" spans="1:5" ht="39.950000000000003" customHeight="1" x14ac:dyDescent="0.2">
      <c r="A8" s="31" t="s">
        <v>24</v>
      </c>
      <c r="B8" s="29" t="s">
        <v>109</v>
      </c>
      <c r="C8" s="2">
        <v>275500</v>
      </c>
      <c r="D8" s="2">
        <f t="shared" si="0"/>
        <v>205000</v>
      </c>
      <c r="E8" s="15">
        <v>480500</v>
      </c>
    </row>
    <row r="9" spans="1:5" ht="39.950000000000003" customHeight="1" x14ac:dyDescent="0.2">
      <c r="A9" s="31" t="s">
        <v>25</v>
      </c>
      <c r="B9" s="29" t="s">
        <v>110</v>
      </c>
      <c r="C9" s="2">
        <v>338000</v>
      </c>
      <c r="D9" s="2">
        <f t="shared" si="0"/>
        <v>0</v>
      </c>
      <c r="E9" s="15">
        <v>338000</v>
      </c>
    </row>
    <row r="10" spans="1:5" ht="39.950000000000003" customHeight="1" x14ac:dyDescent="0.2">
      <c r="A10" s="33" t="s">
        <v>26</v>
      </c>
      <c r="B10" s="29" t="s">
        <v>45</v>
      </c>
      <c r="C10" s="2">
        <v>250000</v>
      </c>
      <c r="D10" s="2">
        <f t="shared" si="0"/>
        <v>0</v>
      </c>
      <c r="E10" s="15">
        <v>250000</v>
      </c>
    </row>
    <row r="11" spans="1:5" ht="39.950000000000003" customHeight="1" thickBot="1" x14ac:dyDescent="0.25">
      <c r="A11" s="25" t="s">
        <v>31</v>
      </c>
      <c r="B11" s="29"/>
      <c r="C11" s="3">
        <f>SUM(C3:C10)</f>
        <v>12928020</v>
      </c>
      <c r="D11" s="3">
        <f>SUM(D3:D10)</f>
        <v>200000</v>
      </c>
      <c r="E11" s="17">
        <f>SUM(E3:E10)</f>
        <v>13128020</v>
      </c>
    </row>
    <row r="12" spans="1:5" ht="39.950000000000003" customHeight="1" thickTop="1" x14ac:dyDescent="0.2">
      <c r="A12" s="31" t="s">
        <v>15</v>
      </c>
      <c r="B12" s="29" t="s">
        <v>0</v>
      </c>
      <c r="C12" s="2">
        <v>271085.90999999997</v>
      </c>
      <c r="D12" s="2">
        <f>E12-C12</f>
        <v>0</v>
      </c>
      <c r="E12" s="23">
        <v>271085.90999999997</v>
      </c>
    </row>
    <row r="13" spans="1:5" ht="39.950000000000003" customHeight="1" x14ac:dyDescent="0.2">
      <c r="A13" s="31" t="s">
        <v>40</v>
      </c>
      <c r="B13" s="29" t="s">
        <v>27</v>
      </c>
      <c r="C13" s="2">
        <v>670230.44999999995</v>
      </c>
      <c r="D13" s="2">
        <f>E13-C13</f>
        <v>-199999.99999999994</v>
      </c>
      <c r="E13" s="15">
        <v>470230.45</v>
      </c>
    </row>
    <row r="14" spans="1:5" ht="39.950000000000003" customHeight="1" thickBot="1" x14ac:dyDescent="0.25">
      <c r="A14" s="34" t="s">
        <v>32</v>
      </c>
      <c r="B14" s="30"/>
      <c r="C14" s="3">
        <f>C11+SUM(C12:C13)</f>
        <v>13869336.359999999</v>
      </c>
      <c r="D14" s="3">
        <f>E14-C14</f>
        <v>0</v>
      </c>
      <c r="E14" s="17">
        <f>SUM(E11:E13)</f>
        <v>13869336.359999999</v>
      </c>
    </row>
    <row r="15" spans="1:5" ht="39.950000000000003" customHeight="1" x14ac:dyDescent="0.2">
      <c r="A15" s="7"/>
      <c r="B15" s="8"/>
    </row>
    <row r="16" spans="1:5" ht="39.950000000000003" customHeight="1" x14ac:dyDescent="0.2">
      <c r="A16" s="7"/>
      <c r="B16" s="8"/>
    </row>
    <row r="17" spans="1:5" ht="39.950000000000003" customHeight="1" x14ac:dyDescent="0.2">
      <c r="A17" s="7"/>
      <c r="B17" s="8"/>
      <c r="E17" s="5">
        <f>Revenue!E20</f>
        <v>13869336.359999999</v>
      </c>
    </row>
    <row r="18" spans="1:5" ht="39.950000000000003" customHeight="1" x14ac:dyDescent="0.2">
      <c r="A18" s="26"/>
      <c r="B18" s="8"/>
    </row>
    <row r="19" spans="1:5" ht="39.950000000000003" customHeight="1" x14ac:dyDescent="0.2">
      <c r="E19" s="5">
        <f>E14-E17</f>
        <v>0</v>
      </c>
    </row>
  </sheetData>
  <mergeCells count="1">
    <mergeCell ref="A1:E1"/>
  </mergeCells>
  <printOptions horizontalCentered="1"/>
  <pageMargins left="1" right="1" top="1" bottom="1" header="0.5" footer="0.5"/>
  <pageSetup scale="64" orientation="landscape" r:id="rId1"/>
  <headerFooter scaleWithDoc="0" alignWithMargins="0">
    <oddFooter>&amp;L&amp;A&amp;CPage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B2" sqref="B2"/>
    </sheetView>
  </sheetViews>
  <sheetFormatPr defaultColWidth="8.88671875" defaultRowHeight="15.75" x14ac:dyDescent="0.25"/>
  <cols>
    <col min="1" max="1" width="5.77734375" style="44" bestFit="1" customWidth="1"/>
    <col min="2" max="2" width="5.44140625" style="44" bestFit="1" customWidth="1"/>
    <col min="3" max="3" width="4.33203125" style="44" bestFit="1" customWidth="1"/>
    <col min="4" max="4" width="5.44140625" style="44" customWidth="1"/>
    <col min="5" max="5" width="5.21875" style="44" bestFit="1" customWidth="1"/>
    <col min="6" max="6" width="5.44140625" style="44" bestFit="1" customWidth="1"/>
    <col min="7" max="7" width="4.77734375" style="44" bestFit="1" customWidth="1"/>
    <col min="8" max="8" width="3.21875" style="44" bestFit="1" customWidth="1"/>
    <col min="9" max="10" width="13.88671875" style="43" bestFit="1" customWidth="1"/>
    <col min="11" max="11" width="14.88671875" style="43" bestFit="1" customWidth="1"/>
    <col min="12" max="12" width="13.88671875" style="43" bestFit="1" customWidth="1"/>
    <col min="13" max="19" width="8.88671875" style="43"/>
    <col min="20" max="16384" width="8.88671875" style="42"/>
  </cols>
  <sheetData>
    <row r="1" spans="1:12" ht="16.5" thickBot="1" x14ac:dyDescent="0.3">
      <c r="A1" s="46" t="s">
        <v>88</v>
      </c>
      <c r="B1" s="46" t="s">
        <v>87</v>
      </c>
      <c r="C1" s="46" t="s">
        <v>86</v>
      </c>
      <c r="D1" s="46" t="s">
        <v>85</v>
      </c>
      <c r="E1" s="46" t="s">
        <v>84</v>
      </c>
      <c r="F1" s="46" t="s">
        <v>83</v>
      </c>
      <c r="G1" s="46" t="s">
        <v>82</v>
      </c>
      <c r="H1" s="46" t="s">
        <v>81</v>
      </c>
      <c r="I1" s="45" t="s">
        <v>80</v>
      </c>
      <c r="J1" s="45" t="s">
        <v>79</v>
      </c>
      <c r="K1" s="45" t="s">
        <v>78</v>
      </c>
      <c r="L1" s="45" t="s">
        <v>77</v>
      </c>
    </row>
    <row r="2" spans="1:12" x14ac:dyDescent="0.25">
      <c r="A2" s="44" t="s">
        <v>47</v>
      </c>
      <c r="B2" s="44" t="s">
        <v>97</v>
      </c>
      <c r="C2" s="44" t="s">
        <v>42</v>
      </c>
      <c r="D2" s="44" t="s">
        <v>44</v>
      </c>
      <c r="E2" s="44" t="s">
        <v>42</v>
      </c>
      <c r="F2" s="44" t="s">
        <v>43</v>
      </c>
      <c r="G2" s="44" t="s">
        <v>42</v>
      </c>
      <c r="H2" s="44" t="s">
        <v>41</v>
      </c>
      <c r="I2" s="43">
        <v>4364200</v>
      </c>
      <c r="J2" s="43">
        <v>457679.09</v>
      </c>
      <c r="K2" s="43">
        <v>0</v>
      </c>
      <c r="L2" s="43">
        <f>I2-J2-K2</f>
        <v>3906520.91</v>
      </c>
    </row>
    <row r="3" spans="1:12" x14ac:dyDescent="0.25">
      <c r="A3" s="44" t="s">
        <v>47</v>
      </c>
      <c r="B3" s="44" t="s">
        <v>96</v>
      </c>
      <c r="C3" s="44" t="s">
        <v>42</v>
      </c>
      <c r="D3" s="44" t="s">
        <v>44</v>
      </c>
      <c r="E3" s="44" t="s">
        <v>42</v>
      </c>
      <c r="F3" s="44" t="s">
        <v>43</v>
      </c>
      <c r="G3" s="44" t="s">
        <v>42</v>
      </c>
      <c r="H3" s="44" t="s">
        <v>41</v>
      </c>
      <c r="I3" s="43">
        <v>616455</v>
      </c>
      <c r="J3" s="43">
        <v>0</v>
      </c>
      <c r="K3" s="43">
        <v>0</v>
      </c>
      <c r="L3" s="43">
        <f>I3-J3-K3</f>
        <v>616455</v>
      </c>
    </row>
    <row r="4" spans="1:12" x14ac:dyDescent="0.25">
      <c r="A4" s="44" t="s">
        <v>47</v>
      </c>
      <c r="B4" s="44" t="s">
        <v>95</v>
      </c>
      <c r="C4" s="44" t="s">
        <v>42</v>
      </c>
      <c r="D4" s="44" t="s">
        <v>44</v>
      </c>
      <c r="E4" s="44" t="s">
        <v>42</v>
      </c>
      <c r="F4" s="44" t="s">
        <v>43</v>
      </c>
      <c r="G4" s="44" t="s">
        <v>42</v>
      </c>
      <c r="H4" s="44" t="s">
        <v>41</v>
      </c>
      <c r="I4" s="43">
        <v>105000</v>
      </c>
      <c r="J4" s="43">
        <v>86802.64</v>
      </c>
      <c r="K4" s="43">
        <v>0</v>
      </c>
      <c r="L4" s="43">
        <f>I4-J4-K4</f>
        <v>18197.36</v>
      </c>
    </row>
    <row r="5" spans="1:12" x14ac:dyDescent="0.25">
      <c r="A5" s="44" t="s">
        <v>47</v>
      </c>
      <c r="B5" s="44" t="s">
        <v>94</v>
      </c>
      <c r="C5" s="44" t="s">
        <v>42</v>
      </c>
      <c r="D5" s="44" t="s">
        <v>44</v>
      </c>
      <c r="E5" s="44" t="s">
        <v>42</v>
      </c>
      <c r="F5" s="44" t="s">
        <v>43</v>
      </c>
      <c r="G5" s="44" t="s">
        <v>42</v>
      </c>
      <c r="H5" s="44" t="s">
        <v>41</v>
      </c>
      <c r="I5" s="43">
        <v>24882</v>
      </c>
      <c r="J5" s="43">
        <v>0</v>
      </c>
      <c r="K5" s="43">
        <v>0</v>
      </c>
      <c r="L5" s="43">
        <f>I5-J5-K5</f>
        <v>24882</v>
      </c>
    </row>
    <row r="6" spans="1:12" x14ac:dyDescent="0.25">
      <c r="A6" s="44" t="s">
        <v>47</v>
      </c>
      <c r="B6" s="44" t="s">
        <v>93</v>
      </c>
      <c r="C6" s="44" t="s">
        <v>42</v>
      </c>
      <c r="D6" s="44" t="s">
        <v>44</v>
      </c>
      <c r="E6" s="44" t="s">
        <v>42</v>
      </c>
      <c r="F6" s="44" t="s">
        <v>43</v>
      </c>
      <c r="G6" s="44" t="s">
        <v>42</v>
      </c>
      <c r="H6" s="44" t="s">
        <v>41</v>
      </c>
      <c r="I6" s="43">
        <v>39086</v>
      </c>
      <c r="J6" s="43">
        <v>0</v>
      </c>
      <c r="K6" s="43">
        <v>0</v>
      </c>
      <c r="L6" s="43">
        <f>I6-J6-K6</f>
        <v>39086</v>
      </c>
    </row>
    <row r="7" spans="1:12" x14ac:dyDescent="0.25">
      <c r="A7" s="44" t="s">
        <v>47</v>
      </c>
      <c r="B7" s="44" t="s">
        <v>92</v>
      </c>
      <c r="C7" s="44" t="s">
        <v>42</v>
      </c>
      <c r="D7" s="44" t="s">
        <v>44</v>
      </c>
      <c r="E7" s="44" t="s">
        <v>42</v>
      </c>
      <c r="F7" s="44" t="s">
        <v>43</v>
      </c>
      <c r="G7" s="44" t="s">
        <v>42</v>
      </c>
      <c r="H7" s="44" t="s">
        <v>41</v>
      </c>
      <c r="I7" s="43">
        <v>30000</v>
      </c>
      <c r="J7" s="43">
        <v>2675.25</v>
      </c>
      <c r="K7" s="43">
        <v>0</v>
      </c>
      <c r="L7" s="43">
        <f>I7-J7-K7</f>
        <v>27324.75</v>
      </c>
    </row>
    <row r="8" spans="1:12" x14ac:dyDescent="0.25">
      <c r="A8" s="44" t="s">
        <v>47</v>
      </c>
      <c r="B8" s="44" t="s">
        <v>91</v>
      </c>
      <c r="C8" s="44" t="s">
        <v>42</v>
      </c>
      <c r="D8" s="44" t="s">
        <v>44</v>
      </c>
      <c r="E8" s="44" t="s">
        <v>42</v>
      </c>
      <c r="F8" s="44" t="s">
        <v>43</v>
      </c>
      <c r="G8" s="44" t="s">
        <v>42</v>
      </c>
      <c r="H8" s="44" t="s">
        <v>41</v>
      </c>
      <c r="I8" s="43">
        <v>7263563</v>
      </c>
      <c r="J8" s="43">
        <v>1865185.19</v>
      </c>
      <c r="K8" s="43">
        <v>0</v>
      </c>
      <c r="L8" s="43">
        <f>I8-J8-K8</f>
        <v>5398377.8100000005</v>
      </c>
    </row>
    <row r="9" spans="1:12" x14ac:dyDescent="0.25">
      <c r="A9" s="44" t="s">
        <v>47</v>
      </c>
      <c r="B9" s="44" t="s">
        <v>90</v>
      </c>
      <c r="C9" s="44" t="s">
        <v>42</v>
      </c>
      <c r="D9" s="44" t="s">
        <v>44</v>
      </c>
      <c r="E9" s="44" t="s">
        <v>42</v>
      </c>
      <c r="F9" s="44" t="s">
        <v>43</v>
      </c>
      <c r="G9" s="44" t="s">
        <v>42</v>
      </c>
      <c r="H9" s="44" t="s">
        <v>41</v>
      </c>
      <c r="I9" s="43">
        <v>250000</v>
      </c>
      <c r="J9" s="43">
        <v>857.21</v>
      </c>
      <c r="K9" s="43">
        <v>0</v>
      </c>
      <c r="L9" s="43">
        <f>I9-J9-K9</f>
        <v>249142.79</v>
      </c>
    </row>
    <row r="10" spans="1:12" x14ac:dyDescent="0.25">
      <c r="A10" s="44" t="s">
        <v>47</v>
      </c>
      <c r="B10" s="44" t="s">
        <v>90</v>
      </c>
      <c r="C10" s="44" t="s">
        <v>42</v>
      </c>
      <c r="D10" s="44" t="s">
        <v>44</v>
      </c>
      <c r="E10" s="44" t="s">
        <v>89</v>
      </c>
      <c r="F10" s="44" t="s">
        <v>43</v>
      </c>
      <c r="G10" s="44" t="s">
        <v>42</v>
      </c>
      <c r="H10" s="44" t="s">
        <v>41</v>
      </c>
      <c r="I10" s="43">
        <v>0</v>
      </c>
      <c r="J10" s="43">
        <v>154527.35999999999</v>
      </c>
      <c r="K10" s="43">
        <v>0</v>
      </c>
      <c r="L10" s="43">
        <f>I10-J10-K10</f>
        <v>-154527.35999999999</v>
      </c>
    </row>
  </sheetData>
  <sortState ref="A2:L10">
    <sortCondition ref="B2"/>
  </sortState>
  <pageMargins left="0.5" right="0.5" top="0.5" bottom="0.5" header="0.5" footer="0.5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J3" sqref="J3"/>
    </sheetView>
  </sheetViews>
  <sheetFormatPr defaultColWidth="8.88671875" defaultRowHeight="15.75" outlineLevelRow="2" x14ac:dyDescent="0.25"/>
  <cols>
    <col min="1" max="1" width="5.77734375" style="44" bestFit="1" customWidth="1"/>
    <col min="2" max="2" width="5.44140625" style="44" bestFit="1" customWidth="1"/>
    <col min="3" max="3" width="4.33203125" style="44" bestFit="1" customWidth="1"/>
    <col min="4" max="4" width="4.33203125" style="44" customWidth="1"/>
    <col min="5" max="5" width="5.44140625" style="44" customWidth="1"/>
    <col min="6" max="6" width="5.21875" style="44" bestFit="1" customWidth="1"/>
    <col min="7" max="7" width="5.44140625" style="44" bestFit="1" customWidth="1"/>
    <col min="8" max="8" width="4.77734375" style="44" bestFit="1" customWidth="1"/>
    <col min="9" max="9" width="3.21875" style="44" bestFit="1" customWidth="1"/>
    <col min="10" max="10" width="16.77734375" style="43" customWidth="1"/>
    <col min="11" max="11" width="14" style="43" bestFit="1" customWidth="1"/>
    <col min="12" max="12" width="15" style="43" bestFit="1" customWidth="1"/>
    <col min="13" max="13" width="14" style="43" bestFit="1" customWidth="1"/>
    <col min="14" max="20" width="8.88671875" style="43"/>
    <col min="21" max="16384" width="8.88671875" style="42"/>
  </cols>
  <sheetData>
    <row r="1" spans="1:13" ht="16.5" thickBot="1" x14ac:dyDescent="0.3">
      <c r="A1" s="46" t="s">
        <v>88</v>
      </c>
      <c r="B1" s="46" t="s">
        <v>87</v>
      </c>
      <c r="C1" s="46" t="s">
        <v>86</v>
      </c>
      <c r="D1" s="46" t="s">
        <v>98</v>
      </c>
      <c r="E1" s="46" t="s">
        <v>85</v>
      </c>
      <c r="F1" s="46" t="s">
        <v>84</v>
      </c>
      <c r="G1" s="46" t="s">
        <v>83</v>
      </c>
      <c r="H1" s="46" t="s">
        <v>82</v>
      </c>
      <c r="I1" s="46" t="s">
        <v>81</v>
      </c>
      <c r="J1" s="45" t="s">
        <v>80</v>
      </c>
      <c r="K1" s="45" t="s">
        <v>79</v>
      </c>
      <c r="L1" s="45" t="s">
        <v>78</v>
      </c>
      <c r="M1" s="45" t="s">
        <v>77</v>
      </c>
    </row>
    <row r="2" spans="1:13" hidden="1" outlineLevel="2" x14ac:dyDescent="0.25">
      <c r="A2" s="44" t="s">
        <v>47</v>
      </c>
      <c r="B2" s="44" t="s">
        <v>49</v>
      </c>
      <c r="C2" s="44" t="s">
        <v>76</v>
      </c>
      <c r="D2" s="44" t="s">
        <v>76</v>
      </c>
      <c r="E2" s="44" t="s">
        <v>44</v>
      </c>
      <c r="F2" s="44" t="s">
        <v>42</v>
      </c>
      <c r="G2" s="44" t="s">
        <v>43</v>
      </c>
      <c r="H2" s="44" t="s">
        <v>42</v>
      </c>
      <c r="I2" s="44" t="s">
        <v>41</v>
      </c>
      <c r="J2" s="43">
        <v>4082748</v>
      </c>
      <c r="K2" s="43">
        <v>1081390.55</v>
      </c>
      <c r="L2" s="43">
        <v>0</v>
      </c>
      <c r="M2" s="43">
        <f>J2-K2-L2</f>
        <v>3001357.45</v>
      </c>
    </row>
    <row r="3" spans="1:13" outlineLevel="1" collapsed="1" x14ac:dyDescent="0.25">
      <c r="D3" s="47" t="s">
        <v>102</v>
      </c>
      <c r="J3" s="48">
        <f>SUBTOTAL(9,J2:J2)</f>
        <v>4082748</v>
      </c>
      <c r="K3" s="43">
        <f>SUBTOTAL(9,K2:K2)</f>
        <v>1081390.55</v>
      </c>
      <c r="L3" s="43">
        <f>SUBTOTAL(9,L2:L2)</f>
        <v>0</v>
      </c>
      <c r="M3" s="43">
        <f>SUBTOTAL(9,M2:M2)</f>
        <v>3001357.45</v>
      </c>
    </row>
    <row r="4" spans="1:13" hidden="1" outlineLevel="2" x14ac:dyDescent="0.25">
      <c r="A4" s="44" t="s">
        <v>47</v>
      </c>
      <c r="B4" s="44" t="s">
        <v>49</v>
      </c>
      <c r="C4" s="44" t="s">
        <v>75</v>
      </c>
      <c r="D4" s="44" t="s">
        <v>75</v>
      </c>
      <c r="E4" s="44" t="s">
        <v>44</v>
      </c>
      <c r="F4" s="44" t="s">
        <v>42</v>
      </c>
      <c r="G4" s="44" t="s">
        <v>43</v>
      </c>
      <c r="H4" s="44" t="s">
        <v>42</v>
      </c>
      <c r="I4" s="44" t="s">
        <v>41</v>
      </c>
      <c r="J4" s="43">
        <v>2123029</v>
      </c>
      <c r="K4" s="43">
        <v>536627.88</v>
      </c>
      <c r="L4" s="43">
        <v>0</v>
      </c>
      <c r="M4" s="43">
        <f>J4-K4-L4</f>
        <v>1586401.12</v>
      </c>
    </row>
    <row r="5" spans="1:13" outlineLevel="1" collapsed="1" x14ac:dyDescent="0.25">
      <c r="D5" s="47" t="s">
        <v>103</v>
      </c>
      <c r="J5" s="48">
        <f>SUBTOTAL(9,J4:J4)</f>
        <v>2123029</v>
      </c>
      <c r="K5" s="43">
        <f>SUBTOTAL(9,K4:K4)</f>
        <v>536627.88</v>
      </c>
      <c r="L5" s="43">
        <f>SUBTOTAL(9,L4:L4)</f>
        <v>0</v>
      </c>
      <c r="M5" s="43">
        <f>SUBTOTAL(9,M4:M4)</f>
        <v>1586401.12</v>
      </c>
    </row>
    <row r="6" spans="1:13" hidden="1" outlineLevel="2" x14ac:dyDescent="0.25">
      <c r="A6" s="44" t="s">
        <v>47</v>
      </c>
      <c r="B6" s="44" t="s">
        <v>49</v>
      </c>
      <c r="C6" s="44" t="s">
        <v>74</v>
      </c>
      <c r="D6" s="44" t="s">
        <v>99</v>
      </c>
      <c r="E6" s="44" t="s">
        <v>44</v>
      </c>
      <c r="F6" s="44" t="s">
        <v>42</v>
      </c>
      <c r="G6" s="44" t="s">
        <v>43</v>
      </c>
      <c r="H6" s="44" t="s">
        <v>42</v>
      </c>
      <c r="I6" s="44" t="s">
        <v>41</v>
      </c>
      <c r="J6" s="43">
        <v>3200</v>
      </c>
      <c r="K6" s="43">
        <v>4345.66</v>
      </c>
      <c r="L6" s="43">
        <v>0</v>
      </c>
      <c r="M6" s="43">
        <f>J6-K6-L6</f>
        <v>-1145.6599999999999</v>
      </c>
    </row>
    <row r="7" spans="1:13" hidden="1" outlineLevel="2" x14ac:dyDescent="0.25">
      <c r="A7" s="44" t="s">
        <v>47</v>
      </c>
      <c r="B7" s="44" t="s">
        <v>49</v>
      </c>
      <c r="C7" s="44" t="s">
        <v>73</v>
      </c>
      <c r="D7" s="44" t="s">
        <v>99</v>
      </c>
      <c r="E7" s="44" t="s">
        <v>44</v>
      </c>
      <c r="F7" s="44" t="s">
        <v>42</v>
      </c>
      <c r="G7" s="44" t="s">
        <v>43</v>
      </c>
      <c r="H7" s="44" t="s">
        <v>42</v>
      </c>
      <c r="I7" s="44" t="s">
        <v>41</v>
      </c>
      <c r="J7" s="43">
        <v>12000</v>
      </c>
      <c r="K7" s="43">
        <v>1731.55</v>
      </c>
      <c r="L7" s="43">
        <v>258</v>
      </c>
      <c r="M7" s="43">
        <f>J7-K7-L7</f>
        <v>10010.450000000001</v>
      </c>
    </row>
    <row r="8" spans="1:13" hidden="1" outlineLevel="2" x14ac:dyDescent="0.25">
      <c r="A8" s="44" t="s">
        <v>47</v>
      </c>
      <c r="B8" s="44" t="s">
        <v>49</v>
      </c>
      <c r="C8" s="44" t="s">
        <v>72</v>
      </c>
      <c r="D8" s="44" t="s">
        <v>99</v>
      </c>
      <c r="E8" s="44" t="s">
        <v>44</v>
      </c>
      <c r="F8" s="44" t="s">
        <v>42</v>
      </c>
      <c r="G8" s="44" t="s">
        <v>43</v>
      </c>
      <c r="H8" s="44" t="s">
        <v>42</v>
      </c>
      <c r="I8" s="44" t="s">
        <v>41</v>
      </c>
      <c r="J8" s="43">
        <v>25000</v>
      </c>
      <c r="K8" s="43">
        <v>15570</v>
      </c>
      <c r="L8" s="43">
        <v>209.87</v>
      </c>
      <c r="M8" s="43">
        <f>J8-K8-L8</f>
        <v>9220.1299999999992</v>
      </c>
    </row>
    <row r="9" spans="1:13" hidden="1" outlineLevel="2" x14ac:dyDescent="0.25">
      <c r="A9" s="44" t="s">
        <v>47</v>
      </c>
      <c r="B9" s="44" t="s">
        <v>49</v>
      </c>
      <c r="C9" s="44" t="s">
        <v>71</v>
      </c>
      <c r="D9" s="44" t="s">
        <v>99</v>
      </c>
      <c r="E9" s="44" t="s">
        <v>44</v>
      </c>
      <c r="F9" s="44" t="s">
        <v>42</v>
      </c>
      <c r="G9" s="44" t="s">
        <v>43</v>
      </c>
      <c r="H9" s="44" t="s">
        <v>42</v>
      </c>
      <c r="I9" s="44" t="s">
        <v>41</v>
      </c>
      <c r="J9" s="43">
        <v>39000</v>
      </c>
      <c r="K9" s="43">
        <v>37083.379999999997</v>
      </c>
      <c r="L9" s="43">
        <v>763.38</v>
      </c>
      <c r="M9" s="43">
        <f>J9-K9-L9</f>
        <v>1153.2400000000025</v>
      </c>
    </row>
    <row r="10" spans="1:13" hidden="1" outlineLevel="2" x14ac:dyDescent="0.25">
      <c r="A10" s="44" t="s">
        <v>47</v>
      </c>
      <c r="B10" s="44" t="s">
        <v>49</v>
      </c>
      <c r="C10" s="44" t="s">
        <v>70</v>
      </c>
      <c r="D10" s="44" t="s">
        <v>99</v>
      </c>
      <c r="E10" s="44" t="s">
        <v>44</v>
      </c>
      <c r="F10" s="44" t="s">
        <v>42</v>
      </c>
      <c r="G10" s="44" t="s">
        <v>43</v>
      </c>
      <c r="H10" s="44" t="s">
        <v>42</v>
      </c>
      <c r="I10" s="44" t="s">
        <v>41</v>
      </c>
      <c r="J10" s="43">
        <v>0</v>
      </c>
      <c r="K10" s="43">
        <v>0</v>
      </c>
      <c r="L10" s="43">
        <v>685</v>
      </c>
      <c r="M10" s="43">
        <f>J10-K10-L10</f>
        <v>-685</v>
      </c>
    </row>
    <row r="11" spans="1:13" hidden="1" outlineLevel="2" x14ac:dyDescent="0.25">
      <c r="A11" s="44" t="s">
        <v>47</v>
      </c>
      <c r="B11" s="44" t="s">
        <v>49</v>
      </c>
      <c r="C11" s="44" t="s">
        <v>69</v>
      </c>
      <c r="D11" s="44" t="s">
        <v>99</v>
      </c>
      <c r="E11" s="44" t="s">
        <v>44</v>
      </c>
      <c r="F11" s="44" t="s">
        <v>42</v>
      </c>
      <c r="G11" s="44" t="s">
        <v>43</v>
      </c>
      <c r="H11" s="44" t="s">
        <v>42</v>
      </c>
      <c r="I11" s="44" t="s">
        <v>41</v>
      </c>
      <c r="J11" s="43">
        <v>3000</v>
      </c>
      <c r="K11" s="43">
        <v>0</v>
      </c>
      <c r="L11" s="43">
        <v>0</v>
      </c>
      <c r="M11" s="43">
        <f>J11-K11-L11</f>
        <v>3000</v>
      </c>
    </row>
    <row r="12" spans="1:13" hidden="1" outlineLevel="2" x14ac:dyDescent="0.25">
      <c r="A12" s="44" t="s">
        <v>47</v>
      </c>
      <c r="B12" s="44" t="s">
        <v>49</v>
      </c>
      <c r="C12" s="44" t="s">
        <v>68</v>
      </c>
      <c r="D12" s="44" t="s">
        <v>99</v>
      </c>
      <c r="E12" s="44" t="s">
        <v>44</v>
      </c>
      <c r="F12" s="44" t="s">
        <v>42</v>
      </c>
      <c r="G12" s="44" t="s">
        <v>43</v>
      </c>
      <c r="H12" s="44" t="s">
        <v>42</v>
      </c>
      <c r="I12" s="44" t="s">
        <v>41</v>
      </c>
      <c r="J12" s="43">
        <v>1250</v>
      </c>
      <c r="K12" s="43">
        <v>39.57</v>
      </c>
      <c r="L12" s="43">
        <v>460.43</v>
      </c>
      <c r="M12" s="43">
        <f>J12-K12-L12</f>
        <v>750</v>
      </c>
    </row>
    <row r="13" spans="1:13" hidden="1" outlineLevel="2" x14ac:dyDescent="0.25">
      <c r="A13" s="44" t="s">
        <v>47</v>
      </c>
      <c r="B13" s="44" t="s">
        <v>49</v>
      </c>
      <c r="C13" s="44" t="s">
        <v>67</v>
      </c>
      <c r="D13" s="44" t="s">
        <v>99</v>
      </c>
      <c r="E13" s="44" t="s">
        <v>44</v>
      </c>
      <c r="F13" s="44" t="s">
        <v>42</v>
      </c>
      <c r="G13" s="44" t="s">
        <v>43</v>
      </c>
      <c r="H13" s="44" t="s">
        <v>42</v>
      </c>
      <c r="I13" s="44" t="s">
        <v>41</v>
      </c>
      <c r="J13" s="43">
        <v>125000</v>
      </c>
      <c r="K13" s="43">
        <v>19203.599999999999</v>
      </c>
      <c r="L13" s="43">
        <v>16012.4</v>
      </c>
      <c r="M13" s="43">
        <f>J13-K13-L13</f>
        <v>89784</v>
      </c>
    </row>
    <row r="14" spans="1:13" hidden="1" outlineLevel="2" x14ac:dyDescent="0.25">
      <c r="A14" s="44" t="s">
        <v>47</v>
      </c>
      <c r="B14" s="44" t="s">
        <v>49</v>
      </c>
      <c r="C14" s="44" t="s">
        <v>66</v>
      </c>
      <c r="D14" s="44" t="s">
        <v>99</v>
      </c>
      <c r="E14" s="44" t="s">
        <v>44</v>
      </c>
      <c r="F14" s="44" t="s">
        <v>42</v>
      </c>
      <c r="G14" s="44" t="s">
        <v>43</v>
      </c>
      <c r="H14" s="44" t="s">
        <v>42</v>
      </c>
      <c r="I14" s="44" t="s">
        <v>41</v>
      </c>
      <c r="J14" s="43">
        <v>5000</v>
      </c>
      <c r="K14" s="43">
        <v>201.55</v>
      </c>
      <c r="L14" s="43">
        <v>4798.45</v>
      </c>
      <c r="M14" s="43">
        <f>J14-K14-L14</f>
        <v>0</v>
      </c>
    </row>
    <row r="15" spans="1:13" hidden="1" outlineLevel="2" x14ac:dyDescent="0.25">
      <c r="A15" s="44" t="s">
        <v>47</v>
      </c>
      <c r="B15" s="44" t="s">
        <v>49</v>
      </c>
      <c r="C15" s="44" t="s">
        <v>65</v>
      </c>
      <c r="D15" s="44" t="s">
        <v>99</v>
      </c>
      <c r="E15" s="44" t="s">
        <v>44</v>
      </c>
      <c r="F15" s="44" t="s">
        <v>42</v>
      </c>
      <c r="G15" s="44" t="s">
        <v>43</v>
      </c>
      <c r="H15" s="44" t="s">
        <v>42</v>
      </c>
      <c r="I15" s="44" t="s">
        <v>41</v>
      </c>
      <c r="J15" s="43">
        <v>15000</v>
      </c>
      <c r="K15" s="43">
        <v>1876.68</v>
      </c>
      <c r="L15" s="43">
        <v>13123.32</v>
      </c>
      <c r="M15" s="43">
        <f>J15-K15-L15</f>
        <v>0</v>
      </c>
    </row>
    <row r="16" spans="1:13" outlineLevel="1" collapsed="1" x14ac:dyDescent="0.25">
      <c r="D16" s="47" t="s">
        <v>104</v>
      </c>
      <c r="J16" s="48">
        <f>SUBTOTAL(9,J6:J15)</f>
        <v>228450</v>
      </c>
      <c r="K16" s="43">
        <f>SUBTOTAL(9,K6:K15)</f>
        <v>80051.989999999991</v>
      </c>
      <c r="L16" s="43">
        <f>SUBTOTAL(9,L6:L15)</f>
        <v>36310.85</v>
      </c>
      <c r="M16" s="43">
        <f>SUBTOTAL(9,M6:M15)</f>
        <v>112087.16</v>
      </c>
    </row>
    <row r="17" spans="1:13" hidden="1" outlineLevel="2" x14ac:dyDescent="0.25">
      <c r="A17" s="44" t="s">
        <v>47</v>
      </c>
      <c r="B17" s="44" t="s">
        <v>49</v>
      </c>
      <c r="C17" s="44" t="s">
        <v>47</v>
      </c>
      <c r="D17" s="44" t="s">
        <v>100</v>
      </c>
      <c r="E17" s="44" t="s">
        <v>44</v>
      </c>
      <c r="F17" s="44" t="s">
        <v>42</v>
      </c>
      <c r="G17" s="44" t="s">
        <v>43</v>
      </c>
      <c r="H17" s="44" t="s">
        <v>42</v>
      </c>
      <c r="I17" s="44" t="s">
        <v>41</v>
      </c>
      <c r="J17" s="43">
        <v>10000</v>
      </c>
      <c r="K17" s="43">
        <v>2394.0700000000002</v>
      </c>
      <c r="L17" s="43">
        <v>0</v>
      </c>
      <c r="M17" s="43">
        <f>J17-K17-L17</f>
        <v>7605.93</v>
      </c>
    </row>
    <row r="18" spans="1:13" hidden="1" outlineLevel="2" x14ac:dyDescent="0.25">
      <c r="A18" s="44" t="s">
        <v>47</v>
      </c>
      <c r="B18" s="44" t="s">
        <v>49</v>
      </c>
      <c r="C18" s="44" t="s">
        <v>64</v>
      </c>
      <c r="D18" s="44" t="s">
        <v>100</v>
      </c>
      <c r="E18" s="44" t="s">
        <v>44</v>
      </c>
      <c r="F18" s="44" t="s">
        <v>42</v>
      </c>
      <c r="G18" s="44" t="s">
        <v>43</v>
      </c>
      <c r="H18" s="44" t="s">
        <v>42</v>
      </c>
      <c r="I18" s="44" t="s">
        <v>41</v>
      </c>
      <c r="J18" s="43">
        <v>100000</v>
      </c>
      <c r="K18" s="43">
        <v>13777.24</v>
      </c>
      <c r="L18" s="43">
        <v>86222.76</v>
      </c>
      <c r="M18" s="43">
        <f>J18-K18-L18</f>
        <v>0</v>
      </c>
    </row>
    <row r="19" spans="1:13" hidden="1" outlineLevel="2" x14ac:dyDescent="0.25">
      <c r="A19" s="44" t="s">
        <v>47</v>
      </c>
      <c r="B19" s="44" t="s">
        <v>49</v>
      </c>
      <c r="C19" s="44" t="s">
        <v>63</v>
      </c>
      <c r="D19" s="44" t="s">
        <v>100</v>
      </c>
      <c r="E19" s="44" t="s">
        <v>44</v>
      </c>
      <c r="F19" s="44" t="s">
        <v>42</v>
      </c>
      <c r="G19" s="44" t="s">
        <v>43</v>
      </c>
      <c r="H19" s="44" t="s">
        <v>42</v>
      </c>
      <c r="I19" s="44" t="s">
        <v>41</v>
      </c>
      <c r="J19" s="43">
        <v>3000</v>
      </c>
      <c r="K19" s="43">
        <v>605.02</v>
      </c>
      <c r="L19" s="43">
        <v>0</v>
      </c>
      <c r="M19" s="43">
        <f>J19-K19-L19</f>
        <v>2394.98</v>
      </c>
    </row>
    <row r="20" spans="1:13" outlineLevel="1" collapsed="1" x14ac:dyDescent="0.25">
      <c r="D20" s="47" t="s">
        <v>105</v>
      </c>
      <c r="J20" s="48">
        <f>SUBTOTAL(9,J17:J19)</f>
        <v>113000</v>
      </c>
      <c r="K20" s="43">
        <f>SUBTOTAL(9,K17:K19)</f>
        <v>16776.329999999998</v>
      </c>
      <c r="L20" s="43">
        <f>SUBTOTAL(9,L17:L19)</f>
        <v>86222.76</v>
      </c>
      <c r="M20" s="43">
        <f>SUBTOTAL(9,M17:M19)</f>
        <v>10000.91</v>
      </c>
    </row>
    <row r="21" spans="1:13" hidden="1" outlineLevel="2" x14ac:dyDescent="0.25">
      <c r="A21" s="44" t="s">
        <v>47</v>
      </c>
      <c r="B21" s="44" t="s">
        <v>49</v>
      </c>
      <c r="C21" s="44" t="s">
        <v>62</v>
      </c>
      <c r="D21" s="44" t="s">
        <v>101</v>
      </c>
      <c r="E21" s="44" t="s">
        <v>44</v>
      </c>
      <c r="F21" s="44" t="s">
        <v>42</v>
      </c>
      <c r="G21" s="44" t="s">
        <v>43</v>
      </c>
      <c r="H21" s="44" t="s">
        <v>42</v>
      </c>
      <c r="I21" s="44" t="s">
        <v>41</v>
      </c>
      <c r="J21" s="43">
        <v>500000</v>
      </c>
      <c r="K21" s="43">
        <v>103774.84</v>
      </c>
      <c r="L21" s="43">
        <v>150554.76</v>
      </c>
      <c r="M21" s="43">
        <f>J21-K21-L21</f>
        <v>245670.40000000002</v>
      </c>
    </row>
    <row r="22" spans="1:13" hidden="1" outlineLevel="2" x14ac:dyDescent="0.25">
      <c r="A22" s="44" t="s">
        <v>47</v>
      </c>
      <c r="B22" s="44" t="s">
        <v>49</v>
      </c>
      <c r="C22" s="44" t="s">
        <v>61</v>
      </c>
      <c r="D22" s="44" t="s">
        <v>101</v>
      </c>
      <c r="E22" s="44" t="s">
        <v>44</v>
      </c>
      <c r="F22" s="44" t="s">
        <v>42</v>
      </c>
      <c r="G22" s="44" t="s">
        <v>43</v>
      </c>
      <c r="H22" s="44" t="s">
        <v>42</v>
      </c>
      <c r="I22" s="44" t="s">
        <v>41</v>
      </c>
      <c r="J22" s="43">
        <v>4395838</v>
      </c>
      <c r="K22" s="43">
        <v>1018383.33</v>
      </c>
      <c r="L22" s="43">
        <v>1267058.1000000001</v>
      </c>
      <c r="M22" s="43">
        <f>J22-K22-L22</f>
        <v>2110396.5699999998</v>
      </c>
    </row>
    <row r="23" spans="1:13" hidden="1" outlineLevel="2" x14ac:dyDescent="0.25">
      <c r="A23" s="44" t="s">
        <v>47</v>
      </c>
      <c r="B23" s="44" t="s">
        <v>49</v>
      </c>
      <c r="C23" s="44" t="s">
        <v>60</v>
      </c>
      <c r="D23" s="44" t="s">
        <v>101</v>
      </c>
      <c r="E23" s="44" t="s">
        <v>44</v>
      </c>
      <c r="F23" s="44" t="s">
        <v>42</v>
      </c>
      <c r="G23" s="44" t="s">
        <v>43</v>
      </c>
      <c r="H23" s="44" t="s">
        <v>42</v>
      </c>
      <c r="I23" s="44" t="s">
        <v>41</v>
      </c>
      <c r="J23" s="43">
        <v>616455</v>
      </c>
      <c r="K23" s="43">
        <v>0</v>
      </c>
      <c r="L23" s="43">
        <v>0</v>
      </c>
      <c r="M23" s="43">
        <f>J23-K23-L23</f>
        <v>616455</v>
      </c>
    </row>
    <row r="24" spans="1:13" outlineLevel="1" collapsed="1" x14ac:dyDescent="0.25">
      <c r="D24" s="47" t="s">
        <v>106</v>
      </c>
      <c r="J24" s="48">
        <f>SUBTOTAL(9,J21:J23)</f>
        <v>5512293</v>
      </c>
      <c r="K24" s="43">
        <f>SUBTOTAL(9,K21:K23)</f>
        <v>1122158.17</v>
      </c>
      <c r="L24" s="43">
        <f>SUBTOTAL(9,L21:L23)</f>
        <v>1417612.86</v>
      </c>
      <c r="M24" s="43">
        <f>SUBTOTAL(9,M21:M23)</f>
        <v>2972521.9699999997</v>
      </c>
    </row>
    <row r="25" spans="1:13" hidden="1" outlineLevel="2" x14ac:dyDescent="0.25">
      <c r="A25" s="44" t="s">
        <v>47</v>
      </c>
      <c r="B25" s="44" t="s">
        <v>49</v>
      </c>
      <c r="C25" s="44" t="s">
        <v>59</v>
      </c>
      <c r="D25" s="44" t="s">
        <v>109</v>
      </c>
      <c r="E25" s="44" t="s">
        <v>44</v>
      </c>
      <c r="F25" s="44" t="s">
        <v>42</v>
      </c>
      <c r="G25" s="44" t="s">
        <v>43</v>
      </c>
      <c r="H25" s="44" t="s">
        <v>42</v>
      </c>
      <c r="I25" s="44" t="s">
        <v>41</v>
      </c>
      <c r="J25" s="43">
        <v>1000</v>
      </c>
      <c r="K25" s="43">
        <v>0</v>
      </c>
      <c r="L25" s="43">
        <v>0</v>
      </c>
      <c r="M25" s="43">
        <f>J25-K25-L25</f>
        <v>1000</v>
      </c>
    </row>
    <row r="26" spans="1:13" hidden="1" outlineLevel="2" x14ac:dyDescent="0.25">
      <c r="A26" s="44" t="s">
        <v>47</v>
      </c>
      <c r="B26" s="44" t="s">
        <v>49</v>
      </c>
      <c r="C26" s="44" t="s">
        <v>58</v>
      </c>
      <c r="D26" s="44" t="s">
        <v>109</v>
      </c>
      <c r="E26" s="44" t="s">
        <v>44</v>
      </c>
      <c r="F26" s="44" t="s">
        <v>42</v>
      </c>
      <c r="G26" s="44" t="s">
        <v>43</v>
      </c>
      <c r="H26" s="44" t="s">
        <v>42</v>
      </c>
      <c r="I26" s="44" t="s">
        <v>41</v>
      </c>
      <c r="J26" s="43">
        <v>500</v>
      </c>
      <c r="K26" s="43">
        <v>0</v>
      </c>
      <c r="L26" s="43">
        <v>0</v>
      </c>
      <c r="M26" s="43">
        <f>J26-K26-L26</f>
        <v>500</v>
      </c>
    </row>
    <row r="27" spans="1:13" hidden="1" outlineLevel="2" x14ac:dyDescent="0.25">
      <c r="A27" s="44" t="s">
        <v>47</v>
      </c>
      <c r="B27" s="44" t="s">
        <v>49</v>
      </c>
      <c r="C27" s="44" t="s">
        <v>57</v>
      </c>
      <c r="D27" s="44" t="s">
        <v>109</v>
      </c>
      <c r="E27" s="44" t="s">
        <v>44</v>
      </c>
      <c r="F27" s="44" t="s">
        <v>42</v>
      </c>
      <c r="G27" s="44" t="s">
        <v>43</v>
      </c>
      <c r="H27" s="44" t="s">
        <v>42</v>
      </c>
      <c r="I27" s="44" t="s">
        <v>41</v>
      </c>
      <c r="J27" s="43">
        <v>310000</v>
      </c>
      <c r="K27" s="43">
        <v>34824.120000000003</v>
      </c>
      <c r="L27" s="43">
        <v>4190.3100000000004</v>
      </c>
      <c r="M27" s="43">
        <f>J27-K27-L27</f>
        <v>270985.57</v>
      </c>
    </row>
    <row r="28" spans="1:13" hidden="1" outlineLevel="2" x14ac:dyDescent="0.25">
      <c r="A28" s="44" t="s">
        <v>47</v>
      </c>
      <c r="B28" s="44" t="s">
        <v>49</v>
      </c>
      <c r="C28" s="44" t="s">
        <v>56</v>
      </c>
      <c r="D28" s="44" t="s">
        <v>109</v>
      </c>
      <c r="E28" s="44" t="s">
        <v>44</v>
      </c>
      <c r="F28" s="44" t="s">
        <v>42</v>
      </c>
      <c r="G28" s="44" t="s">
        <v>43</v>
      </c>
      <c r="H28" s="44" t="s">
        <v>42</v>
      </c>
      <c r="I28" s="44" t="s">
        <v>41</v>
      </c>
      <c r="J28" s="43">
        <v>15000</v>
      </c>
      <c r="K28" s="43">
        <v>256.79000000000002</v>
      </c>
      <c r="L28" s="43">
        <v>533</v>
      </c>
      <c r="M28" s="43">
        <f>J28-K28-L28</f>
        <v>14210.21</v>
      </c>
    </row>
    <row r="29" spans="1:13" hidden="1" outlineLevel="2" x14ac:dyDescent="0.25">
      <c r="A29" s="44" t="s">
        <v>47</v>
      </c>
      <c r="B29" s="44" t="s">
        <v>49</v>
      </c>
      <c r="C29" s="44" t="s">
        <v>55</v>
      </c>
      <c r="D29" s="44" t="s">
        <v>109</v>
      </c>
      <c r="E29" s="44" t="s">
        <v>44</v>
      </c>
      <c r="F29" s="44" t="s">
        <v>42</v>
      </c>
      <c r="G29" s="44" t="s">
        <v>43</v>
      </c>
      <c r="H29" s="44" t="s">
        <v>42</v>
      </c>
      <c r="I29" s="44" t="s">
        <v>41</v>
      </c>
      <c r="J29" s="43">
        <v>2500</v>
      </c>
      <c r="K29" s="43">
        <v>0</v>
      </c>
      <c r="L29" s="43">
        <v>0</v>
      </c>
      <c r="M29" s="43">
        <f>J29-K29-L29</f>
        <v>2500</v>
      </c>
    </row>
    <row r="30" spans="1:13" hidden="1" outlineLevel="2" x14ac:dyDescent="0.25">
      <c r="A30" s="44" t="s">
        <v>47</v>
      </c>
      <c r="B30" s="44" t="s">
        <v>49</v>
      </c>
      <c r="C30" s="44" t="s">
        <v>54</v>
      </c>
      <c r="D30" s="44" t="s">
        <v>109</v>
      </c>
      <c r="E30" s="44" t="s">
        <v>44</v>
      </c>
      <c r="F30" s="44" t="s">
        <v>42</v>
      </c>
      <c r="G30" s="44" t="s">
        <v>43</v>
      </c>
      <c r="H30" s="44" t="s">
        <v>42</v>
      </c>
      <c r="I30" s="44" t="s">
        <v>41</v>
      </c>
      <c r="J30" s="43">
        <v>4500</v>
      </c>
      <c r="K30" s="43">
        <v>2329.9699999999998</v>
      </c>
      <c r="L30" s="43">
        <v>1385</v>
      </c>
      <c r="M30" s="43">
        <f>J30-K30-L30</f>
        <v>785.0300000000002</v>
      </c>
    </row>
    <row r="31" spans="1:13" hidden="1" outlineLevel="2" x14ac:dyDescent="0.25">
      <c r="A31" s="44" t="s">
        <v>47</v>
      </c>
      <c r="B31" s="44" t="s">
        <v>49</v>
      </c>
      <c r="C31" s="44" t="s">
        <v>53</v>
      </c>
      <c r="D31" s="44" t="s">
        <v>109</v>
      </c>
      <c r="E31" s="44" t="s">
        <v>44</v>
      </c>
      <c r="F31" s="44" t="s">
        <v>42</v>
      </c>
      <c r="G31" s="44" t="s">
        <v>43</v>
      </c>
      <c r="H31" s="44" t="s">
        <v>42</v>
      </c>
      <c r="I31" s="44" t="s">
        <v>41</v>
      </c>
      <c r="J31" s="43">
        <v>145000</v>
      </c>
      <c r="K31" s="43">
        <v>144668.92000000001</v>
      </c>
      <c r="L31" s="43">
        <v>0</v>
      </c>
      <c r="M31" s="43">
        <f>J31-K31-L31</f>
        <v>331.07999999998719</v>
      </c>
    </row>
    <row r="32" spans="1:13" hidden="1" outlineLevel="2" x14ac:dyDescent="0.25">
      <c r="A32" s="44" t="s">
        <v>47</v>
      </c>
      <c r="B32" s="44" t="s">
        <v>49</v>
      </c>
      <c r="C32" s="44" t="s">
        <v>52</v>
      </c>
      <c r="D32" s="44" t="s">
        <v>109</v>
      </c>
      <c r="E32" s="44" t="s">
        <v>44</v>
      </c>
      <c r="F32" s="44" t="s">
        <v>42</v>
      </c>
      <c r="G32" s="44" t="s">
        <v>43</v>
      </c>
      <c r="H32" s="44" t="s">
        <v>42</v>
      </c>
      <c r="I32" s="44" t="s">
        <v>41</v>
      </c>
      <c r="J32" s="43">
        <v>2000</v>
      </c>
      <c r="K32" s="43">
        <v>0</v>
      </c>
      <c r="L32" s="43">
        <v>0</v>
      </c>
      <c r="M32" s="43">
        <f>J32-K32-L32</f>
        <v>2000</v>
      </c>
    </row>
    <row r="33" spans="1:13" outlineLevel="1" collapsed="1" x14ac:dyDescent="0.25">
      <c r="D33" s="47" t="s">
        <v>111</v>
      </c>
      <c r="J33" s="48">
        <f>SUBTOTAL(9,J25:J32)</f>
        <v>480500</v>
      </c>
      <c r="K33" s="43">
        <f>SUBTOTAL(9,K25:K32)</f>
        <v>182079.80000000002</v>
      </c>
      <c r="L33" s="43">
        <f>SUBTOTAL(9,L25:L32)</f>
        <v>6108.31</v>
      </c>
      <c r="M33" s="43">
        <f>SUBTOTAL(9,M25:M32)</f>
        <v>292311.89</v>
      </c>
    </row>
    <row r="34" spans="1:13" hidden="1" outlineLevel="2" x14ac:dyDescent="0.25">
      <c r="A34" s="44" t="s">
        <v>47</v>
      </c>
      <c r="B34" s="44" t="s">
        <v>49</v>
      </c>
      <c r="C34" s="44" t="s">
        <v>51</v>
      </c>
      <c r="D34" s="44" t="s">
        <v>110</v>
      </c>
      <c r="E34" s="44" t="s">
        <v>44</v>
      </c>
      <c r="F34" s="44" t="s">
        <v>42</v>
      </c>
      <c r="G34" s="44" t="s">
        <v>43</v>
      </c>
      <c r="H34" s="44" t="s">
        <v>42</v>
      </c>
      <c r="I34" s="44" t="s">
        <v>41</v>
      </c>
      <c r="J34" s="43">
        <v>35000</v>
      </c>
      <c r="K34" s="43">
        <v>10191.64</v>
      </c>
      <c r="L34" s="43">
        <v>6520</v>
      </c>
      <c r="M34" s="43">
        <f>J34-K34-L34</f>
        <v>18288.36</v>
      </c>
    </row>
    <row r="35" spans="1:13" hidden="1" outlineLevel="2" x14ac:dyDescent="0.25">
      <c r="A35" s="44" t="s">
        <v>47</v>
      </c>
      <c r="B35" s="44" t="s">
        <v>49</v>
      </c>
      <c r="C35" s="44" t="s">
        <v>50</v>
      </c>
      <c r="D35" s="44" t="s">
        <v>110</v>
      </c>
      <c r="E35" s="44" t="s">
        <v>44</v>
      </c>
      <c r="F35" s="44" t="s">
        <v>42</v>
      </c>
      <c r="G35" s="44" t="s">
        <v>43</v>
      </c>
      <c r="H35" s="44" t="s">
        <v>42</v>
      </c>
      <c r="I35" s="44" t="s">
        <v>41</v>
      </c>
      <c r="J35" s="43">
        <v>3000</v>
      </c>
      <c r="K35" s="43">
        <v>0</v>
      </c>
      <c r="L35" s="43">
        <v>0</v>
      </c>
      <c r="M35" s="43">
        <f>J35-K35-L35</f>
        <v>3000</v>
      </c>
    </row>
    <row r="36" spans="1:13" hidden="1" outlineLevel="2" x14ac:dyDescent="0.25">
      <c r="A36" s="44" t="s">
        <v>47</v>
      </c>
      <c r="B36" s="44" t="s">
        <v>49</v>
      </c>
      <c r="C36" s="44" t="s">
        <v>48</v>
      </c>
      <c r="D36" s="44" t="s">
        <v>110</v>
      </c>
      <c r="E36" s="44" t="s">
        <v>44</v>
      </c>
      <c r="F36" s="44" t="s">
        <v>42</v>
      </c>
      <c r="G36" s="44" t="s">
        <v>43</v>
      </c>
      <c r="H36" s="44" t="s">
        <v>42</v>
      </c>
      <c r="I36" s="44" t="s">
        <v>41</v>
      </c>
      <c r="J36" s="43">
        <v>300000</v>
      </c>
      <c r="K36" s="43">
        <v>0</v>
      </c>
      <c r="L36" s="43">
        <v>0</v>
      </c>
      <c r="M36" s="43">
        <f>J36-K36-L36</f>
        <v>300000</v>
      </c>
    </row>
    <row r="37" spans="1:13" outlineLevel="1" collapsed="1" x14ac:dyDescent="0.25">
      <c r="D37" s="47" t="s">
        <v>112</v>
      </c>
      <c r="J37" s="48">
        <f>SUBTOTAL(9,J34:J36)</f>
        <v>338000</v>
      </c>
      <c r="K37" s="43">
        <f>SUBTOTAL(9,K34:K36)</f>
        <v>10191.64</v>
      </c>
      <c r="L37" s="43">
        <f>SUBTOTAL(9,L34:L36)</f>
        <v>6520</v>
      </c>
      <c r="M37" s="43">
        <f>SUBTOTAL(9,M34:M36)</f>
        <v>321288.36</v>
      </c>
    </row>
    <row r="38" spans="1:13" hidden="1" outlineLevel="2" x14ac:dyDescent="0.25">
      <c r="A38" s="44" t="s">
        <v>47</v>
      </c>
      <c r="B38" s="44" t="s">
        <v>46</v>
      </c>
      <c r="C38" s="44" t="s">
        <v>45</v>
      </c>
      <c r="D38" s="44" t="s">
        <v>45</v>
      </c>
      <c r="E38" s="44" t="s">
        <v>44</v>
      </c>
      <c r="F38" s="44" t="s">
        <v>42</v>
      </c>
      <c r="G38" s="44" t="s">
        <v>43</v>
      </c>
      <c r="H38" s="44" t="s">
        <v>42</v>
      </c>
      <c r="I38" s="44" t="s">
        <v>41</v>
      </c>
      <c r="J38" s="43">
        <v>250000</v>
      </c>
      <c r="K38" s="43">
        <v>0</v>
      </c>
      <c r="L38" s="43">
        <v>0</v>
      </c>
      <c r="M38" s="43">
        <f>J38-K38-L38</f>
        <v>250000</v>
      </c>
    </row>
    <row r="39" spans="1:13" outlineLevel="1" collapsed="1" x14ac:dyDescent="0.25">
      <c r="D39" s="47" t="s">
        <v>107</v>
      </c>
      <c r="J39" s="48">
        <f>SUBTOTAL(9,J38:J38)</f>
        <v>250000</v>
      </c>
      <c r="K39" s="43">
        <f>SUBTOTAL(9,K38:K38)</f>
        <v>0</v>
      </c>
      <c r="L39" s="43">
        <f>SUBTOTAL(9,L38:L38)</f>
        <v>0</v>
      </c>
      <c r="M39" s="43">
        <f>SUBTOTAL(9,M38:M38)</f>
        <v>250000</v>
      </c>
    </row>
    <row r="40" spans="1:13" x14ac:dyDescent="0.25">
      <c r="D40" s="47" t="s">
        <v>108</v>
      </c>
      <c r="J40" s="48">
        <f>SUBTOTAL(9,J2:J38)</f>
        <v>13128020</v>
      </c>
      <c r="K40" s="43">
        <f>SUBTOTAL(9,K2:K38)</f>
        <v>3029276.3600000008</v>
      </c>
      <c r="L40" s="43">
        <f>SUBTOTAL(9,L2:L38)</f>
        <v>1552774.7800000003</v>
      </c>
      <c r="M40" s="43">
        <f>SUBTOTAL(9,M2:M38)</f>
        <v>8545968.8600000031</v>
      </c>
    </row>
  </sheetData>
  <autoFilter ref="A1:M38">
    <sortState ref="A2:M31">
      <sortCondition ref="D2"/>
    </sortState>
  </autoFilter>
  <sortState ref="A2:L31">
    <sortCondition ref="C2"/>
  </sortState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Revenue</vt:lpstr>
      <vt:lpstr>Appropriations</vt:lpstr>
      <vt:lpstr>RV</vt:lpstr>
      <vt:lpstr>XP</vt:lpstr>
      <vt:lpstr>Appropriations!Print_Area</vt:lpstr>
      <vt:lpstr>Revenue!Print_Area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O'Steen</dc:creator>
  <cp:lastModifiedBy>Karen L. O'Steen</cp:lastModifiedBy>
  <cp:lastPrinted>2017-09-22T19:47:05Z</cp:lastPrinted>
  <dcterms:created xsi:type="dcterms:W3CDTF">2011-09-21T17:48:47Z</dcterms:created>
  <dcterms:modified xsi:type="dcterms:W3CDTF">2017-11-21T16:54:22Z</dcterms:modified>
</cp:coreProperties>
</file>